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ta Solano\Documents\HUMBERTO MENDIETA EN REORGANIZACION\"/>
    </mc:Choice>
  </mc:AlternateContent>
  <xr:revisionPtr revIDLastSave="0" documentId="8_{681BB846-2D06-48EC-B810-80FF8A12E3C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BG 2018 INDIVIDUAL" sheetId="20" r:id="rId1"/>
    <sheet name="BG COMPARATIVO" sheetId="19" r:id="rId2"/>
    <sheet name="GYP 2017" sheetId="17" r:id="rId3"/>
    <sheet name="GYP comparativo" sheetId="2" r:id="rId4"/>
    <sheet name="CAMBIOS" sheetId="4" r:id="rId5"/>
    <sheet name="FLUJO" sheetId="5" r:id="rId6"/>
  </sheets>
  <definedNames>
    <definedName name="_xlnm.Print_Area" localSheetId="0">'BG 2018 INDIVIDUAL'!$B$3:$J$58</definedName>
    <definedName name="_xlnm.Print_Area" localSheetId="1">'BG COMPARATIVO'!$B$2:$J$59</definedName>
    <definedName name="_xlnm.Print_Area" localSheetId="4">CAMBIOS!$A$2:$F$27</definedName>
    <definedName name="_xlnm.Print_Area" localSheetId="5">FLUJO!$B$1:$H$75</definedName>
    <definedName name="_xlnm.Print_Area" localSheetId="2">'GYP 2017'!$B$4:$H$38</definedName>
    <definedName name="_xlnm.Print_Area" localSheetId="3">'GYP comparativo'!$B$4:$G$38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0" l="1"/>
  <c r="H12" i="20"/>
  <c r="H11" i="19" l="1"/>
  <c r="I11" i="19"/>
  <c r="I18" i="19" l="1"/>
  <c r="F62" i="5" l="1"/>
  <c r="I19" i="19"/>
  <c r="H28" i="20"/>
  <c r="D14" i="4"/>
  <c r="D16" i="4" s="1"/>
  <c r="D18" i="4" s="1"/>
  <c r="H14" i="19"/>
  <c r="H15" i="19" s="1"/>
  <c r="H50" i="20"/>
  <c r="H45" i="19"/>
  <c r="I14" i="19"/>
  <c r="I15" i="19" s="1"/>
  <c r="H32" i="20"/>
  <c r="H34" i="20"/>
  <c r="H44" i="20"/>
  <c r="H10" i="20"/>
  <c r="H11" i="20"/>
  <c r="F27" i="5"/>
  <c r="B14" i="4"/>
  <c r="B8" i="4"/>
  <c r="D8" i="4"/>
  <c r="H30" i="19"/>
  <c r="H32" i="19" s="1"/>
  <c r="H34" i="19" s="1"/>
  <c r="I32" i="19"/>
  <c r="I34" i="19"/>
  <c r="I45" i="19"/>
  <c r="F14" i="17"/>
  <c r="F15" i="17"/>
  <c r="F17" i="17"/>
  <c r="F13" i="17"/>
  <c r="F11" i="17"/>
  <c r="F12" i="17" s="1"/>
  <c r="F18" i="17" s="1"/>
  <c r="F27" i="17" s="1"/>
  <c r="F29" i="17" s="1"/>
  <c r="F31" i="17" s="1"/>
  <c r="F10" i="17"/>
  <c r="H19" i="19"/>
  <c r="F12" i="2"/>
  <c r="F18" i="2" s="1"/>
  <c r="F27" i="2" s="1"/>
  <c r="F29" i="2" s="1"/>
  <c r="F31" i="2" s="1"/>
  <c r="I49" i="19" s="1"/>
  <c r="F67" i="5"/>
  <c r="E12" i="2"/>
  <c r="E18" i="2" s="1"/>
  <c r="E27" i="2" s="1"/>
  <c r="E29" i="2" s="1"/>
  <c r="E31" i="2" s="1"/>
  <c r="H49" i="20" s="1"/>
  <c r="H48" i="20"/>
  <c r="H43" i="20"/>
  <c r="H45" i="20" s="1"/>
  <c r="H18" i="20"/>
  <c r="H19" i="20" s="1"/>
  <c r="H13" i="20"/>
  <c r="H14" i="20" s="1"/>
  <c r="H15" i="20" s="1"/>
  <c r="F47" i="5"/>
  <c r="F16" i="17"/>
  <c r="H46" i="19" l="1"/>
  <c r="H20" i="20"/>
  <c r="H20" i="19"/>
  <c r="H46" i="20"/>
  <c r="E14" i="4"/>
  <c r="C8" i="4"/>
  <c r="C10" i="4" s="1"/>
  <c r="E10" i="4" s="1"/>
  <c r="I51" i="19"/>
  <c r="B16" i="4"/>
  <c r="B18" i="4" s="1"/>
  <c r="I46" i="19"/>
  <c r="I20" i="19"/>
  <c r="C12" i="4"/>
  <c r="F7" i="5"/>
  <c r="F19" i="5" s="1"/>
  <c r="F66" i="5" s="1"/>
  <c r="F68" i="5" s="1"/>
  <c r="H51" i="20"/>
  <c r="H52" i="20" s="1"/>
  <c r="H49" i="19"/>
  <c r="H51" i="19" s="1"/>
  <c r="H52" i="19" l="1"/>
  <c r="I52" i="19"/>
  <c r="E8" i="4"/>
  <c r="E12" i="4"/>
  <c r="C16" i="4"/>
  <c r="C18" i="4" s="1"/>
  <c r="E16" i="4" l="1"/>
</calcChain>
</file>

<file path=xl/sharedStrings.xml><?xml version="1.0" encoding="utf-8"?>
<sst xmlns="http://schemas.openxmlformats.org/spreadsheetml/2006/main" count="240" uniqueCount="151">
  <si>
    <t>ESTADO DE FLUJO DE EFECTIVO</t>
  </si>
  <si>
    <t>ESTADO DE RESULTADOS INTEGRALES COMPARATIVO</t>
  </si>
  <si>
    <t>ESTADO DE RESULTADOS INTEGRALES</t>
  </si>
  <si>
    <t>ESTADO DE SITUACION FINANCIERA COMPARATIVO</t>
  </si>
  <si>
    <t>Cuentas comerciales por cobrar y otras cuentas por cobrar corrientes</t>
  </si>
  <si>
    <t>Otros pasivos financieros corrientes</t>
  </si>
  <si>
    <t>Cuentas por pagar comerciales y otras cuentas por pagar</t>
  </si>
  <si>
    <t>Pasivos por impuestos corrientes, corriente</t>
  </si>
  <si>
    <t>(+/-) Ganancia (pérdida)</t>
  </si>
  <si>
    <t>(+/-) Ajustes por gastos por impuestos a las ganancias</t>
  </si>
  <si>
    <t>( + ) Ajustes por gastos de depreciación y amortización</t>
  </si>
  <si>
    <t>(+/-) Ajustes por deterioro de valor (reversiones de pérdidas por deterioro de valor) reconocidas en el resultado del periodo</t>
  </si>
  <si>
    <t>(+) Ajustes por provisiones</t>
  </si>
  <si>
    <t>(+) Ajustes por costos financieros</t>
  </si>
  <si>
    <t>(+/-) Ajustes por pérdidas (ganancias) de moneda extranjera no realizadas</t>
  </si>
  <si>
    <t>(+/-) Ajustes por pérdidas (ganancias) del valor razonable</t>
  </si>
  <si>
    <t>(-) Ajustes por ganancias no distribuidas de asociadas</t>
  </si>
  <si>
    <t>(+/-) Ajustes por pérdidas (ganancias) por la disposición de activos no corrientes</t>
  </si>
  <si>
    <t>(+/-) Otros ajustes para conciliar la ganancia (pérdida)</t>
  </si>
  <si>
    <t>Total ajustes para conciliar la ganancia (pérdida)</t>
  </si>
  <si>
    <t>(+/-) Ajustes por disminuciones (incrementos) en los inventarios</t>
  </si>
  <si>
    <t>(+/-) Ajustes por la disminución (incremento) de cuentas por cobrar de origen comercial</t>
  </si>
  <si>
    <t>(+/-) Ajustes por disminuciones (incrementos) en otras cuentas por cobrar derivadas de las actividades de operación</t>
  </si>
  <si>
    <t>(+/-) Ajustes por el incremento (disminución) de cuentas por pagar de origen comercial</t>
  </si>
  <si>
    <t>(+/-) Ajustes por incrementos (disminuciones) en otras cuentas por pagar derivadas de las actividades de operación</t>
  </si>
  <si>
    <t>(+/-) Otras entradas (salidas) de efectivo</t>
  </si>
  <si>
    <t>Flujos de efectivo netos procedentes de (utilizados en) actividades de operación</t>
  </si>
  <si>
    <t>(+) Flujos de efectivo procedentes de la pérdida de control de subsidiarias u otros negocios</t>
  </si>
  <si>
    <t>(-) Flujos de efectivo utilizados para obtener el control de subsidiarias u otros negocios</t>
  </si>
  <si>
    <t>(+) Otros cobros por la venta de patrimonio o instrumentos de deuda de otras entidades</t>
  </si>
  <si>
    <t>(-) Otros pagos para adquirir patrimonio o instrumentos de deuda de otras entidades</t>
  </si>
  <si>
    <t>(+) Otros cobros por la venta de participaciones en negocios conjuntos</t>
  </si>
  <si>
    <t>(-) Otros pagos para adquirir participaciones en negocios conjuntos</t>
  </si>
  <si>
    <t>(+) Importes procedentes de la venta de propiedades, planta y equipo</t>
  </si>
  <si>
    <t>(-) Compras de propiedades, planta y equipo</t>
  </si>
  <si>
    <t>(+) Importes procedentes de ventas de activos intangibles</t>
  </si>
  <si>
    <t>(-) Compras de activos intangibles</t>
  </si>
  <si>
    <t>(+) Recursos por ventas de otros activos a largo plazo</t>
  </si>
  <si>
    <t>(-) Compras de otros activos a largo plazo</t>
  </si>
  <si>
    <t>(-) Pagos derivados de contratos de futuro, a término, de opciones y de permuta financiera</t>
  </si>
  <si>
    <t>(+) Cobros procedentes de contratos de futuro, a término, de opciones y de permuta financiera</t>
  </si>
  <si>
    <t>(+) Dividendos recibidos</t>
  </si>
  <si>
    <t>(+) Intereses recibidos</t>
  </si>
  <si>
    <t>Flujos de efectivo netos procedentes de (utilizados en) actividades de inversión</t>
  </si>
  <si>
    <t>(+) Importes procedentes de aumento de capital y/o recolocación de acciones</t>
  </si>
  <si>
    <t>(-) Disminución de capital social y/o readquisición de acciones</t>
  </si>
  <si>
    <t>(-) Pagos por otras participaciones en el patrimonio</t>
  </si>
  <si>
    <t>(+) Importe procedente del aumento prima por emisión</t>
  </si>
  <si>
    <t>(+) Importes procedentes de préstamos</t>
  </si>
  <si>
    <t>(-) Reembolsos de préstamos</t>
  </si>
  <si>
    <t>(-) Pagos de pasivos por arrendamientos financieros</t>
  </si>
  <si>
    <t>(-) Dividendos pagados</t>
  </si>
  <si>
    <t>(-) Intereses pagados</t>
  </si>
  <si>
    <t>Flujos de efectivo netos procedentes de (utilizados en) actividades de financiación</t>
  </si>
  <si>
    <t>Incremento (disminución) neto de efectivo y equivalentes al efectivo, antes del efecto de los cambios en la tasa de cambio</t>
  </si>
  <si>
    <t>(+/-) 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</si>
  <si>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</si>
  <si>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</si>
  <si>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</si>
  <si>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Ganancia (pérdida)</t>
  </si>
  <si>
    <t>Efectivo y equivalentes al efectivo</t>
  </si>
  <si>
    <t>Total activos corrientes distintos de los activos no corrientes o grupo de activos para su disposición clasificados como mantenidos para la venta o como mantenidos para distribuir a los propietarios</t>
  </si>
  <si>
    <t>Activos corrientes totales</t>
  </si>
  <si>
    <t>Propiedad de inversión</t>
  </si>
  <si>
    <t>Propiedades, planta y equipo</t>
  </si>
  <si>
    <t>Total de activos no corrientes</t>
  </si>
  <si>
    <t>Total de activos</t>
  </si>
  <si>
    <t>Provisiones corrientes por beneficios a los empleados</t>
  </si>
  <si>
    <t>Otras provisiones corrientes</t>
  </si>
  <si>
    <t>Total provisiones corrientes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</si>
  <si>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</si>
  <si>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</si>
  <si>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</si>
  <si>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</si>
  <si>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Provisiones no corrientes por beneficios a los empleados</t>
  </si>
  <si>
    <t>Otras provisiones no corrientes</t>
  </si>
  <si>
    <t>Total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</si>
  <si>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</si>
  <si>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</si>
  <si>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</si>
  <si>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</si>
  <si>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</si>
  <si>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Total de pasivos no corrientes</t>
  </si>
  <si>
    <t>Total pasivos</t>
  </si>
  <si>
    <t>Patrimonio total</t>
  </si>
  <si>
    <t>Total de patrimonio y pasivos</t>
  </si>
  <si>
    <t>Activos Biologicos</t>
  </si>
  <si>
    <t>Estado de situación financiera</t>
  </si>
  <si>
    <t>Activos</t>
  </si>
  <si>
    <t>Activos corrientes</t>
  </si>
  <si>
    <t>Activos no corrientes</t>
  </si>
  <si>
    <t>Patrimonio y pasivos</t>
  </si>
  <si>
    <t>Pasivos</t>
  </si>
  <si>
    <t>Pasivos corrientes</t>
  </si>
  <si>
    <t>Disposiciones actuales</t>
  </si>
  <si>
    <t>Pasivos no corrientes</t>
  </si>
  <si>
    <t>Provisiones no corrientes</t>
  </si>
  <si>
    <t>Patrimonio</t>
  </si>
  <si>
    <t>Capital  de Personas Naturales</t>
  </si>
  <si>
    <t>Resultado de periodo</t>
  </si>
  <si>
    <t xml:space="preserve">Ganancia (pérdida) </t>
  </si>
  <si>
    <t>Ingresos de actividades ordinarias</t>
  </si>
  <si>
    <t>Costo de ventas</t>
  </si>
  <si>
    <t>Ganancia bruta</t>
  </si>
  <si>
    <t>Otros ingresos</t>
  </si>
  <si>
    <t>Gastos de ventas</t>
  </si>
  <si>
    <t>Gastos de administración</t>
  </si>
  <si>
    <t>Otros gastos</t>
  </si>
  <si>
    <t>Otras ganancias (pérdidas)</t>
  </si>
  <si>
    <t>Ganancia (pérdida) por actividades de operación</t>
  </si>
  <si>
    <t>Diferencia entre el importe en libros de dividendos pagaderos e importe en libros de activos distribuidos distintos al efectivo</t>
  </si>
  <si>
    <t>Ganancias (pérdidas) que surgen de la baja en cuentas de activos financieros medidos al costo amortizado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</si>
  <si>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</si>
  <si>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</si>
  <si>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</si>
  <si>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Otros ingresos (gastos) procedentes de subsidiarias, entidades controladas de forma conjunta y asociadas</t>
  </si>
  <si>
    <t>Ganancias (pérdidas) que surgen de diferencias entre importes en libros anteriores y el valor razonable de activos financieros reclasificados como medidos al valor razonable</t>
  </si>
  <si>
    <t>Ganancias (pérdidas) de cobertura por cobertura de un grupo de partidas con posiciones de riesgo compensadoras</t>
  </si>
  <si>
    <t>Ganancia (pérdida), antes de impuestos</t>
  </si>
  <si>
    <t>Ingreso (gasto) por impuestos</t>
  </si>
  <si>
    <t>Ganancia (pérdida) procedente de operaciones continuadas</t>
  </si>
  <si>
    <t>Ganancia (pérdida) procedente de operaciones discontinuadas</t>
  </si>
  <si>
    <t xml:space="preserve">Estado de flujos de efectivo </t>
  </si>
  <si>
    <t xml:space="preserve">Actividades de operación </t>
  </si>
  <si>
    <t xml:space="preserve">Ajustes para conciliar la ganancia (pérdida) </t>
  </si>
  <si>
    <t>Flujos de efectivo procedentes de (utilizados en) actividades de operación</t>
  </si>
  <si>
    <t>Flujos de efectivo procedentes de (utilizados en) actividades de inversión</t>
  </si>
  <si>
    <t xml:space="preserve">Flujos de efectivo procedentes de (utilizados en) actividades de financiación </t>
  </si>
  <si>
    <t>(+/-) Superavit o Deficit por Revalorización</t>
  </si>
  <si>
    <t>Efectos de la variación en la tasa de cambio sobre el efectivo y equivalentes al efectivo</t>
  </si>
  <si>
    <t>Inventarios Corrientes</t>
  </si>
  <si>
    <t>ESTADO DE SITUACION FINANCIERA</t>
  </si>
  <si>
    <t>Capital Social</t>
  </si>
  <si>
    <t>Ganancia o Pérdida del Ejercicio</t>
  </si>
  <si>
    <t>Total Patrimonio</t>
  </si>
  <si>
    <t>Reclasificación Utilidad</t>
  </si>
  <si>
    <t>Saldo Contable</t>
  </si>
  <si>
    <t>ESTADO DE CAMBIOS EN EL PATRIMONIO</t>
  </si>
  <si>
    <t>Resultados del Ejercicio</t>
  </si>
  <si>
    <t>Resultados Acumulados</t>
  </si>
  <si>
    <t>( - )  Pago de Utilidades (Dividen, Particip, Giro de Remesas)</t>
  </si>
  <si>
    <t>31 de Diciembre del 2020</t>
  </si>
  <si>
    <t>Saldos Iniciales (2021)</t>
  </si>
  <si>
    <t>Utilidad 2021</t>
  </si>
  <si>
    <t>(+/-) Utilidades</t>
  </si>
  <si>
    <t>HUMBERTO MENDIETA QUESADA</t>
  </si>
  <si>
    <t>C.C. 91.185.946</t>
  </si>
  <si>
    <t>A 16 de Marzo del 2021</t>
  </si>
  <si>
    <t>Cambios A 16 de Marzo del 2021</t>
  </si>
  <si>
    <t>Saldo Final A 16 de Marzo del 2021</t>
  </si>
  <si>
    <t>(+/-) Disminución o Aumento de otros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</si>
</sst>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11"/>
      <name val="Microsoft Sans Serif"/>
      <family val="2"/>
    </font>
    <font>
      <b/>
      <sz val="11"/>
      <color theme="3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darkDown">
        <fgColor rgb="FF000000"/>
        <bgColor theme="1" tint="0.34998626667073579"/>
      </patternFill>
    </fill>
    <fill>
      <patternFill patternType="darkDown">
        <fgColor rgb="FF000000"/>
        <bgColor theme="1" tint="0.499984740745262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165" fontId="0" fillId="0" borderId="0" xfId="0" applyNumberFormat="1"/>
    <xf numFmtId="164" fontId="0" fillId="0" borderId="0" xfId="1" applyFont="1"/>
    <xf numFmtId="164" fontId="0" fillId="0" borderId="0" xfId="0" applyNumberFormat="1"/>
    <xf numFmtId="165" fontId="0" fillId="0" borderId="0" xfId="1" applyNumberFormat="1" applyFont="1"/>
    <xf numFmtId="0" fontId="4" fillId="0" borderId="0" xfId="0" applyFont="1"/>
    <xf numFmtId="165" fontId="4" fillId="0" borderId="0" xfId="1" applyNumberFormat="1" applyFont="1" applyFill="1"/>
    <xf numFmtId="0" fontId="0" fillId="0" borderId="0" xfId="0" applyFill="1"/>
    <xf numFmtId="165" fontId="0" fillId="3" borderId="7" xfId="1" applyNumberFormat="1" applyFont="1" applyFill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165" fontId="9" fillId="0" borderId="8" xfId="1" applyNumberFormat="1" applyFont="1" applyFill="1" applyBorder="1" applyAlignment="1">
      <alignment horizontal="center" vertical="center" wrapText="1"/>
    </xf>
    <xf numFmtId="165" fontId="0" fillId="4" borderId="3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65" fontId="0" fillId="2" borderId="7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5" fontId="0" fillId="2" borderId="8" xfId="1" applyNumberFormat="1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ill="1" applyAlignment="1">
      <alignment horizontal="right"/>
    </xf>
    <xf numFmtId="165" fontId="9" fillId="0" borderId="6" xfId="1" applyNumberFormat="1" applyFont="1" applyFill="1" applyBorder="1" applyAlignment="1">
      <alignment horizontal="center" vertical="center" wrapText="1"/>
    </xf>
    <xf numFmtId="165" fontId="0" fillId="5" borderId="3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165" fontId="0" fillId="0" borderId="7" xfId="1" applyNumberFormat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165" fontId="0" fillId="2" borderId="3" xfId="1" applyNumberFormat="1" applyFont="1" applyFill="1" applyBorder="1" applyAlignment="1">
      <alignment vertical="center"/>
    </xf>
    <xf numFmtId="165" fontId="0" fillId="2" borderId="25" xfId="1" applyNumberFormat="1" applyFont="1" applyFill="1" applyBorder="1" applyAlignment="1">
      <alignment vertical="center"/>
    </xf>
    <xf numFmtId="165" fontId="0" fillId="4" borderId="8" xfId="1" applyNumberFormat="1" applyFont="1" applyFill="1" applyBorder="1" applyAlignment="1">
      <alignment vertical="center"/>
    </xf>
    <xf numFmtId="165" fontId="0" fillId="0" borderId="3" xfId="1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165" fontId="0" fillId="5" borderId="8" xfId="1" applyNumberFormat="1" applyFont="1" applyFill="1" applyBorder="1" applyAlignment="1">
      <alignment vertical="center"/>
    </xf>
    <xf numFmtId="165" fontId="5" fillId="6" borderId="7" xfId="1" applyNumberFormat="1" applyFont="1" applyFill="1" applyBorder="1" applyAlignment="1">
      <alignment vertical="center"/>
    </xf>
    <xf numFmtId="165" fontId="5" fillId="6" borderId="8" xfId="1" applyNumberFormat="1" applyFont="1" applyFill="1" applyBorder="1" applyAlignment="1">
      <alignment vertical="center"/>
    </xf>
    <xf numFmtId="0" fontId="5" fillId="0" borderId="38" xfId="0" applyFont="1" applyBorder="1"/>
    <xf numFmtId="0" fontId="5" fillId="0" borderId="39" xfId="0" applyFont="1" applyBorder="1"/>
    <xf numFmtId="0" fontId="5" fillId="0" borderId="20" xfId="0" applyFont="1" applyBorder="1"/>
    <xf numFmtId="0" fontId="5" fillId="0" borderId="40" xfId="0" applyFont="1" applyBorder="1"/>
    <xf numFmtId="165" fontId="0" fillId="0" borderId="0" xfId="1" applyNumberFormat="1" applyFont="1" applyFill="1"/>
    <xf numFmtId="0" fontId="10" fillId="0" borderId="0" xfId="0" applyFont="1" applyAlignment="1"/>
    <xf numFmtId="165" fontId="6" fillId="2" borderId="7" xfId="1" applyNumberFormat="1" applyFont="1" applyFill="1" applyBorder="1" applyAlignment="1">
      <alignment vertical="center"/>
    </xf>
    <xf numFmtId="165" fontId="6" fillId="2" borderId="8" xfId="1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5" fillId="0" borderId="30" xfId="0" applyFont="1" applyFill="1" applyBorder="1"/>
    <xf numFmtId="165" fontId="5" fillId="0" borderId="15" xfId="1" applyNumberFormat="1" applyFont="1" applyFill="1" applyBorder="1"/>
    <xf numFmtId="165" fontId="5" fillId="0" borderId="31" xfId="1" applyNumberFormat="1" applyFont="1" applyFill="1" applyBorder="1"/>
    <xf numFmtId="165" fontId="5" fillId="0" borderId="32" xfId="1" applyNumberFormat="1" applyFont="1" applyFill="1" applyBorder="1"/>
    <xf numFmtId="0" fontId="5" fillId="0" borderId="33" xfId="0" applyFont="1" applyFill="1" applyBorder="1"/>
    <xf numFmtId="165" fontId="5" fillId="0" borderId="7" xfId="1" applyNumberFormat="1" applyFont="1" applyFill="1" applyBorder="1"/>
    <xf numFmtId="165" fontId="5" fillId="0" borderId="13" xfId="1" applyNumberFormat="1" applyFont="1" applyFill="1" applyBorder="1"/>
    <xf numFmtId="165" fontId="5" fillId="0" borderId="34" xfId="1" applyNumberFormat="1" applyFont="1" applyFill="1" applyBorder="1"/>
    <xf numFmtId="0" fontId="5" fillId="0" borderId="30" xfId="0" applyFont="1" applyFill="1" applyBorder="1" applyAlignment="1">
      <alignment wrapText="1"/>
    </xf>
    <xf numFmtId="165" fontId="5" fillId="0" borderId="35" xfId="1" applyNumberFormat="1" applyFont="1" applyFill="1" applyBorder="1"/>
    <xf numFmtId="165" fontId="5" fillId="0" borderId="36" xfId="1" applyNumberFormat="1" applyFont="1" applyFill="1" applyBorder="1"/>
    <xf numFmtId="165" fontId="5" fillId="0" borderId="37" xfId="1" applyNumberFormat="1" applyFont="1" applyFill="1" applyBorder="1"/>
    <xf numFmtId="165" fontId="0" fillId="0" borderId="0" xfId="0" applyNumberFormat="1" applyFill="1"/>
    <xf numFmtId="0" fontId="12" fillId="0" borderId="0" xfId="0" applyFont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5" fontId="9" fillId="0" borderId="11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12" xfId="1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53</xdr:row>
      <xdr:rowOff>390525</xdr:rowOff>
    </xdr:from>
    <xdr:to>
      <xdr:col>6</xdr:col>
      <xdr:colOff>1914525</xdr:colOff>
      <xdr:row>58</xdr:row>
      <xdr:rowOff>23495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133475" y="119729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160020</xdr:colOff>
      <xdr:row>56</xdr:row>
      <xdr:rowOff>58420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5362575" y="11582400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53</xdr:row>
      <xdr:rowOff>361950</xdr:rowOff>
    </xdr:from>
    <xdr:to>
      <xdr:col>6</xdr:col>
      <xdr:colOff>2171700</xdr:colOff>
      <xdr:row>57</xdr:row>
      <xdr:rowOff>166370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390650" y="118586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53</xdr:row>
      <xdr:rowOff>247650</xdr:rowOff>
    </xdr:from>
    <xdr:to>
      <xdr:col>8</xdr:col>
      <xdr:colOff>817245</xdr:colOff>
      <xdr:row>57</xdr:row>
      <xdr:rowOff>77470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5353050" y="1174432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</xdr:row>
      <xdr:rowOff>104775</xdr:rowOff>
    </xdr:from>
    <xdr:to>
      <xdr:col>4</xdr:col>
      <xdr:colOff>2295525</xdr:colOff>
      <xdr:row>37</xdr:row>
      <xdr:rowOff>137795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847850" y="7772400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3305175</xdr:colOff>
      <xdr:row>33</xdr:row>
      <xdr:rowOff>133350</xdr:rowOff>
    </xdr:from>
    <xdr:to>
      <xdr:col>5</xdr:col>
      <xdr:colOff>1312545</xdr:colOff>
      <xdr:row>37</xdr:row>
      <xdr:rowOff>191770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5153025" y="780097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33</xdr:row>
      <xdr:rowOff>38100</xdr:rowOff>
    </xdr:from>
    <xdr:to>
      <xdr:col>3</xdr:col>
      <xdr:colOff>2286000</xdr:colOff>
      <xdr:row>37</xdr:row>
      <xdr:rowOff>13970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962025" y="82391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3314700</xdr:colOff>
      <xdr:row>32</xdr:row>
      <xdr:rowOff>133350</xdr:rowOff>
    </xdr:from>
    <xdr:to>
      <xdr:col>5</xdr:col>
      <xdr:colOff>950595</xdr:colOff>
      <xdr:row>36</xdr:row>
      <xdr:rowOff>144145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4286250" y="814387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104775</xdr:rowOff>
    </xdr:from>
    <xdr:to>
      <xdr:col>1</xdr:col>
      <xdr:colOff>381000</xdr:colOff>
      <xdr:row>26</xdr:row>
      <xdr:rowOff>128270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0" y="5314950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47625</xdr:colOff>
      <xdr:row>21</xdr:row>
      <xdr:rowOff>38100</xdr:rowOff>
    </xdr:from>
    <xdr:to>
      <xdr:col>3</xdr:col>
      <xdr:colOff>1026795</xdr:colOff>
      <xdr:row>26</xdr:row>
      <xdr:rowOff>86995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3048000" y="5248275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69</xdr:row>
      <xdr:rowOff>285750</xdr:rowOff>
    </xdr:from>
    <xdr:to>
      <xdr:col>4</xdr:col>
      <xdr:colOff>2219325</xdr:colOff>
      <xdr:row>73</xdr:row>
      <xdr:rowOff>71120</xdr:rowOff>
    </xdr:to>
    <xdr:pic>
      <xdr:nvPicPr>
        <xdr:cNvPr id="5" name="Imagen 4" descr="D:\A PROCESOS\DR JUAN JOSÉ GÓMEZ\LUIS HUMBERTO MENDIETA\2021\firma humberto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706" b="75506"/>
        <a:stretch/>
      </xdr:blipFill>
      <xdr:spPr bwMode="auto">
        <a:xfrm>
          <a:off x="1076325" y="16925925"/>
          <a:ext cx="2295525" cy="1185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3095625</xdr:colOff>
      <xdr:row>69</xdr:row>
      <xdr:rowOff>257175</xdr:rowOff>
    </xdr:from>
    <xdr:to>
      <xdr:col>5</xdr:col>
      <xdr:colOff>1426845</xdr:colOff>
      <xdr:row>73</xdr:row>
      <xdr:rowOff>67945</xdr:rowOff>
    </xdr:to>
    <xdr:pic>
      <xdr:nvPicPr>
        <xdr:cNvPr id="4" name="Imagen 3" descr="D:\A PROCESOS\DR JUAN JOSÉ GÓMEZ\LUIS HUMBERTO MENDIETA\2021\firma contador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81" b="74036"/>
        <a:stretch/>
      </xdr:blipFill>
      <xdr:spPr bwMode="auto">
        <a:xfrm>
          <a:off x="4248150" y="16897350"/>
          <a:ext cx="2131695" cy="1210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2:L81"/>
  <sheetViews>
    <sheetView topLeftCell="A70" workbookViewId="0">
      <selection activeCell="H30" sqref="H30"/>
    </sheetView>
  </sheetViews>
  <sheetFormatPr baseColWidth="10" defaultColWidth="9.140625" defaultRowHeight="15" x14ac:dyDescent="0.25"/>
  <cols>
    <col min="2" max="6" width="2.7109375" style="7" customWidth="1"/>
    <col min="7" max="7" width="57.7109375" style="7" customWidth="1"/>
    <col min="8" max="8" width="29.5703125" style="4" customWidth="1"/>
    <col min="9" max="9" width="6.42578125" customWidth="1"/>
    <col min="10" max="10" width="9" customWidth="1"/>
    <col min="11" max="11" width="15.5703125" bestFit="1" customWidth="1"/>
  </cols>
  <sheetData>
    <row r="2" spans="2:11" ht="15.75" thickBot="1" x14ac:dyDescent="0.3"/>
    <row r="3" spans="2:11" ht="18.75" x14ac:dyDescent="0.3">
      <c r="B3" s="69" t="s">
        <v>145</v>
      </c>
      <c r="C3" s="70"/>
      <c r="D3" s="70"/>
      <c r="E3" s="70"/>
      <c r="F3" s="70"/>
      <c r="G3" s="70"/>
      <c r="H3" s="71"/>
    </row>
    <row r="4" spans="2:11" ht="18.75" x14ac:dyDescent="0.3">
      <c r="B4" s="72" t="s">
        <v>146</v>
      </c>
      <c r="C4" s="73"/>
      <c r="D4" s="73"/>
      <c r="E4" s="73"/>
      <c r="F4" s="73"/>
      <c r="G4" s="73"/>
      <c r="H4" s="74"/>
    </row>
    <row r="5" spans="2:11" ht="19.5" thickBot="1" x14ac:dyDescent="0.35">
      <c r="B5" s="75" t="s">
        <v>131</v>
      </c>
      <c r="C5" s="76"/>
      <c r="D5" s="76"/>
      <c r="E5" s="76"/>
      <c r="F5" s="76"/>
      <c r="G5" s="76"/>
      <c r="H5" s="77"/>
    </row>
    <row r="6" spans="2:11" ht="35.25" customHeight="1" x14ac:dyDescent="0.25">
      <c r="H6" s="10" t="s">
        <v>147</v>
      </c>
    </row>
    <row r="7" spans="2:11" x14ac:dyDescent="0.25">
      <c r="B7" s="66" t="s">
        <v>87</v>
      </c>
      <c r="C7" s="62"/>
      <c r="D7" s="62"/>
      <c r="E7" s="62"/>
      <c r="F7" s="62"/>
      <c r="G7" s="61"/>
      <c r="H7" s="11"/>
    </row>
    <row r="8" spans="2:11" x14ac:dyDescent="0.25">
      <c r="B8" s="12"/>
      <c r="C8" s="66" t="s">
        <v>88</v>
      </c>
      <c r="D8" s="62"/>
      <c r="E8" s="62"/>
      <c r="F8" s="62"/>
      <c r="G8" s="61"/>
      <c r="H8" s="11"/>
    </row>
    <row r="9" spans="2:11" x14ac:dyDescent="0.25">
      <c r="B9" s="12"/>
      <c r="C9" s="12"/>
      <c r="D9" s="66" t="s">
        <v>89</v>
      </c>
      <c r="E9" s="62"/>
      <c r="F9" s="62"/>
      <c r="G9" s="61"/>
      <c r="H9" s="11"/>
    </row>
    <row r="10" spans="2:11" x14ac:dyDescent="0.25">
      <c r="B10" s="12"/>
      <c r="C10" s="12"/>
      <c r="D10" s="12"/>
      <c r="E10" s="60" t="s">
        <v>60</v>
      </c>
      <c r="F10" s="62"/>
      <c r="G10" s="61"/>
      <c r="H10" s="26">
        <f>+'BG COMPARATIVO'!H10</f>
        <v>8500000</v>
      </c>
      <c r="J10" s="1"/>
    </row>
    <row r="11" spans="2:11" x14ac:dyDescent="0.25">
      <c r="B11" s="12"/>
      <c r="C11" s="12"/>
      <c r="D11" s="12"/>
      <c r="E11" s="60" t="s">
        <v>4</v>
      </c>
      <c r="F11" s="62"/>
      <c r="G11" s="61"/>
      <c r="H11" s="26">
        <f>+'BG COMPARATIVO'!H11</f>
        <v>9028000</v>
      </c>
      <c r="J11" s="1"/>
    </row>
    <row r="12" spans="2:11" x14ac:dyDescent="0.25">
      <c r="B12" s="12"/>
      <c r="C12" s="12"/>
      <c r="D12" s="12"/>
      <c r="E12" s="60" t="s">
        <v>86</v>
      </c>
      <c r="F12" s="62"/>
      <c r="G12" s="61"/>
      <c r="H12" s="26">
        <f>+'BG COMPARATIVO'!H12</f>
        <v>260000000</v>
      </c>
      <c r="J12" s="1"/>
    </row>
    <row r="13" spans="2:11" ht="15" customHeight="1" x14ac:dyDescent="0.25">
      <c r="B13" s="12"/>
      <c r="C13" s="12"/>
      <c r="D13" s="12"/>
      <c r="E13" s="60" t="s">
        <v>130</v>
      </c>
      <c r="F13" s="62"/>
      <c r="G13" s="61"/>
      <c r="H13" s="26">
        <f>+'BG COMPARATIVO'!H13</f>
        <v>726767257</v>
      </c>
      <c r="J13" s="1"/>
    </row>
    <row r="14" spans="2:11" ht="56.25" customHeight="1" x14ac:dyDescent="0.25">
      <c r="B14" s="12"/>
      <c r="C14" s="12"/>
      <c r="D14" s="12"/>
      <c r="E14" s="67" t="s">
        <v>61</v>
      </c>
      <c r="F14" s="78"/>
      <c r="G14" s="68"/>
      <c r="H14" s="26">
        <f>SUM(H10:H13)</f>
        <v>1004295257</v>
      </c>
      <c r="J14" s="1"/>
      <c r="K14" s="1"/>
    </row>
    <row r="15" spans="2:11" x14ac:dyDescent="0.25">
      <c r="B15" s="12"/>
      <c r="C15" s="12"/>
      <c r="D15" s="31"/>
      <c r="E15" s="67" t="s">
        <v>62</v>
      </c>
      <c r="F15" s="78"/>
      <c r="G15" s="68"/>
      <c r="H15" s="15">
        <f>SUM(H14:H14)</f>
        <v>1004295257</v>
      </c>
      <c r="J15" s="1"/>
    </row>
    <row r="16" spans="2:11" x14ac:dyDescent="0.25">
      <c r="B16" s="12"/>
      <c r="C16" s="12"/>
      <c r="D16" s="66" t="s">
        <v>90</v>
      </c>
      <c r="E16" s="62"/>
      <c r="F16" s="62"/>
      <c r="G16" s="61"/>
      <c r="H16" s="11"/>
      <c r="J16" s="1"/>
    </row>
    <row r="17" spans="2:11" x14ac:dyDescent="0.25">
      <c r="B17" s="12"/>
      <c r="C17" s="12"/>
      <c r="D17" s="12"/>
      <c r="E17" s="60" t="s">
        <v>63</v>
      </c>
      <c r="F17" s="62"/>
      <c r="G17" s="61"/>
      <c r="H17" s="25">
        <v>0</v>
      </c>
      <c r="J17" s="1"/>
      <c r="K17" s="1"/>
    </row>
    <row r="18" spans="2:11" x14ac:dyDescent="0.25">
      <c r="B18" s="12"/>
      <c r="C18" s="12"/>
      <c r="D18" s="12"/>
      <c r="E18" s="60" t="s">
        <v>64</v>
      </c>
      <c r="F18" s="62"/>
      <c r="G18" s="61"/>
      <c r="H18" s="25">
        <f>+'BG COMPARATIVO'!H18</f>
        <v>1753980000</v>
      </c>
      <c r="J18" s="1"/>
      <c r="K18" s="1"/>
    </row>
    <row r="19" spans="2:11" x14ac:dyDescent="0.25">
      <c r="B19" s="12"/>
      <c r="C19" s="12"/>
      <c r="D19" s="14"/>
      <c r="E19" s="63" t="s">
        <v>65</v>
      </c>
      <c r="F19" s="64"/>
      <c r="G19" s="65"/>
      <c r="H19" s="27">
        <f>SUM(H17:H18)</f>
        <v>1753980000</v>
      </c>
      <c r="J19" s="1"/>
      <c r="K19" s="1"/>
    </row>
    <row r="20" spans="2:11" ht="15.75" thickBot="1" x14ac:dyDescent="0.3">
      <c r="B20" s="12"/>
      <c r="C20" s="31"/>
      <c r="D20" s="63" t="s">
        <v>66</v>
      </c>
      <c r="E20" s="64"/>
      <c r="F20" s="64"/>
      <c r="G20" s="65"/>
      <c r="H20" s="28">
        <f>+H15+H19</f>
        <v>2758275257</v>
      </c>
      <c r="J20" s="1"/>
    </row>
    <row r="21" spans="2:11" ht="15.75" thickTop="1" x14ac:dyDescent="0.25">
      <c r="B21" s="12"/>
      <c r="C21" s="66" t="s">
        <v>91</v>
      </c>
      <c r="D21" s="62"/>
      <c r="E21" s="62"/>
      <c r="F21" s="62"/>
      <c r="G21" s="61"/>
      <c r="H21" s="29"/>
      <c r="J21" s="1"/>
      <c r="K21" s="1"/>
    </row>
    <row r="22" spans="2:11" x14ac:dyDescent="0.25">
      <c r="B22" s="12"/>
      <c r="C22" s="12"/>
      <c r="D22" s="66" t="s">
        <v>92</v>
      </c>
      <c r="E22" s="62"/>
      <c r="F22" s="62"/>
      <c r="G22" s="61"/>
      <c r="H22" s="11"/>
      <c r="J22" s="1"/>
    </row>
    <row r="23" spans="2:11" x14ac:dyDescent="0.25">
      <c r="B23" s="12"/>
      <c r="C23" s="12"/>
      <c r="D23" s="12"/>
      <c r="E23" s="66" t="s">
        <v>93</v>
      </c>
      <c r="F23" s="62"/>
      <c r="G23" s="61"/>
      <c r="H23" s="11"/>
      <c r="J23" s="1"/>
    </row>
    <row r="24" spans="2:11" x14ac:dyDescent="0.25">
      <c r="B24" s="12"/>
      <c r="C24" s="12"/>
      <c r="D24" s="12"/>
      <c r="E24" s="12"/>
      <c r="F24" s="66" t="s">
        <v>94</v>
      </c>
      <c r="G24" s="61"/>
      <c r="H24" s="11"/>
      <c r="J24" s="1"/>
    </row>
    <row r="25" spans="2:11" x14ac:dyDescent="0.25">
      <c r="B25" s="12"/>
      <c r="C25" s="12"/>
      <c r="D25" s="12"/>
      <c r="E25" s="12"/>
      <c r="F25" s="12"/>
      <c r="G25" s="16" t="s">
        <v>67</v>
      </c>
      <c r="H25" s="25">
        <v>0</v>
      </c>
      <c r="J25" s="1"/>
    </row>
    <row r="26" spans="2:11" x14ac:dyDescent="0.25">
      <c r="B26" s="12"/>
      <c r="C26" s="12"/>
      <c r="D26" s="12"/>
      <c r="E26" s="12"/>
      <c r="F26" s="12"/>
      <c r="G26" s="16" t="s">
        <v>68</v>
      </c>
      <c r="H26" s="25">
        <v>0</v>
      </c>
      <c r="J26" s="1"/>
      <c r="K26" s="1"/>
    </row>
    <row r="27" spans="2:11" x14ac:dyDescent="0.25">
      <c r="B27" s="12"/>
      <c r="C27" s="12"/>
      <c r="D27" s="12"/>
      <c r="E27" s="12"/>
      <c r="F27" s="31"/>
      <c r="G27" s="17" t="s">
        <v>69</v>
      </c>
      <c r="H27" s="25">
        <v>0</v>
      </c>
      <c r="J27" s="1"/>
    </row>
    <row r="28" spans="2:11" x14ac:dyDescent="0.25">
      <c r="B28" s="12"/>
      <c r="C28" s="12"/>
      <c r="D28" s="12"/>
      <c r="E28" s="12"/>
      <c r="F28" s="60" t="s">
        <v>6</v>
      </c>
      <c r="G28" s="61"/>
      <c r="H28" s="25">
        <f>+'BG COMPARATIVO'!H28</f>
        <v>0</v>
      </c>
      <c r="J28" s="1"/>
    </row>
    <row r="29" spans="2:11" x14ac:dyDescent="0.25">
      <c r="B29" s="12"/>
      <c r="C29" s="12"/>
      <c r="D29" s="12"/>
      <c r="E29" s="12"/>
      <c r="F29" s="60" t="s">
        <v>7</v>
      </c>
      <c r="G29" s="61"/>
      <c r="H29" s="25">
        <f>+'BG COMPARATIVO'!H29</f>
        <v>94138954</v>
      </c>
      <c r="J29" s="1"/>
    </row>
    <row r="30" spans="2:11" x14ac:dyDescent="0.25">
      <c r="B30" s="12"/>
      <c r="C30" s="12"/>
      <c r="D30" s="12"/>
      <c r="E30" s="12"/>
      <c r="F30" s="60" t="s">
        <v>5</v>
      </c>
      <c r="G30" s="61"/>
      <c r="H30" s="25">
        <v>0</v>
      </c>
      <c r="J30" s="1"/>
    </row>
    <row r="31" spans="2:11" x14ac:dyDescent="0.25">
      <c r="B31" s="12"/>
      <c r="C31" s="12"/>
      <c r="D31" s="12"/>
      <c r="E31" s="12"/>
      <c r="F31" s="60" t="s">
        <v>70</v>
      </c>
      <c r="G31" s="61"/>
      <c r="H31" s="25">
        <v>0</v>
      </c>
      <c r="J31" s="1"/>
    </row>
    <row r="32" spans="2:11" ht="42" customHeight="1" x14ac:dyDescent="0.25">
      <c r="B32" s="12"/>
      <c r="C32" s="12"/>
      <c r="D32" s="12"/>
      <c r="E32" s="12"/>
      <c r="F32" s="67" t="s">
        <v>71</v>
      </c>
      <c r="G32" s="68"/>
      <c r="H32" s="8">
        <f>SUM(H25:H31)</f>
        <v>94138954</v>
      </c>
      <c r="J32" s="1"/>
    </row>
    <row r="33" spans="2:12" ht="27.95" customHeight="1" x14ac:dyDescent="0.25">
      <c r="B33" s="12"/>
      <c r="C33" s="12"/>
      <c r="D33" s="12"/>
      <c r="E33" s="12"/>
      <c r="F33" s="60" t="s">
        <v>72</v>
      </c>
      <c r="G33" s="61"/>
      <c r="H33" s="25">
        <v>0</v>
      </c>
      <c r="J33" s="1"/>
    </row>
    <row r="34" spans="2:12" x14ac:dyDescent="0.25">
      <c r="B34" s="12"/>
      <c r="C34" s="12"/>
      <c r="D34" s="12"/>
      <c r="E34" s="31"/>
      <c r="F34" s="63" t="s">
        <v>73</v>
      </c>
      <c r="G34" s="65"/>
      <c r="H34" s="15">
        <f>SUM(H32:H33)</f>
        <v>94138954</v>
      </c>
      <c r="J34" s="1"/>
    </row>
    <row r="35" spans="2:12" x14ac:dyDescent="0.25">
      <c r="B35" s="12"/>
      <c r="C35" s="12"/>
      <c r="D35" s="12"/>
      <c r="E35" s="66" t="s">
        <v>95</v>
      </c>
      <c r="F35" s="62"/>
      <c r="G35" s="61"/>
      <c r="H35" s="11"/>
      <c r="J35" s="1"/>
    </row>
    <row r="36" spans="2:12" x14ac:dyDescent="0.25">
      <c r="B36" s="12"/>
      <c r="C36" s="12"/>
      <c r="D36" s="12"/>
      <c r="E36" s="12"/>
      <c r="F36" s="66" t="s">
        <v>96</v>
      </c>
      <c r="G36" s="61"/>
      <c r="H36" s="11"/>
      <c r="J36" s="1"/>
    </row>
    <row r="37" spans="2:12" x14ac:dyDescent="0.25">
      <c r="B37" s="12"/>
      <c r="C37" s="12"/>
      <c r="D37" s="12"/>
      <c r="E37" s="12"/>
      <c r="F37" s="12"/>
      <c r="G37" s="16" t="s">
        <v>74</v>
      </c>
      <c r="H37" s="25">
        <v>0</v>
      </c>
      <c r="J37" s="1"/>
    </row>
    <row r="38" spans="2:12" x14ac:dyDescent="0.25">
      <c r="B38" s="12"/>
      <c r="C38" s="12"/>
      <c r="D38" s="12"/>
      <c r="E38" s="12"/>
      <c r="F38" s="12"/>
      <c r="G38" s="16" t="s">
        <v>75</v>
      </c>
      <c r="H38" s="25">
        <v>0</v>
      </c>
      <c r="J38" s="1"/>
      <c r="K38" s="1"/>
    </row>
    <row r="39" spans="2:12" x14ac:dyDescent="0.25">
      <c r="B39" s="12"/>
      <c r="C39" s="12"/>
      <c r="D39" s="12"/>
      <c r="E39" s="12"/>
      <c r="F39" s="31"/>
      <c r="G39" s="17" t="s">
        <v>76</v>
      </c>
      <c r="H39" s="25">
        <v>0</v>
      </c>
      <c r="J39" s="1"/>
    </row>
    <row r="40" spans="2:12" x14ac:dyDescent="0.25">
      <c r="B40" s="12"/>
      <c r="C40" s="12"/>
      <c r="D40" s="12"/>
      <c r="E40" s="12"/>
      <c r="F40" s="60" t="s">
        <v>77</v>
      </c>
      <c r="G40" s="61"/>
      <c r="H40" s="25">
        <v>0</v>
      </c>
      <c r="J40" s="1"/>
    </row>
    <row r="41" spans="2:12" x14ac:dyDescent="0.25">
      <c r="B41" s="12"/>
      <c r="C41" s="12"/>
      <c r="D41" s="12"/>
      <c r="E41" s="12"/>
      <c r="F41" s="60" t="s">
        <v>78</v>
      </c>
      <c r="G41" s="61"/>
      <c r="H41" s="25">
        <v>0</v>
      </c>
      <c r="J41" s="1"/>
    </row>
    <row r="42" spans="2:12" x14ac:dyDescent="0.25">
      <c r="B42" s="12"/>
      <c r="C42" s="12"/>
      <c r="D42" s="12"/>
      <c r="E42" s="12"/>
      <c r="F42" s="60" t="s">
        <v>79</v>
      </c>
      <c r="G42" s="61"/>
      <c r="H42" s="25">
        <v>0</v>
      </c>
      <c r="J42" s="1"/>
    </row>
    <row r="43" spans="2:12" x14ac:dyDescent="0.25">
      <c r="B43" s="12"/>
      <c r="C43" s="12"/>
      <c r="D43" s="12"/>
      <c r="E43" s="12"/>
      <c r="F43" s="60" t="s">
        <v>80</v>
      </c>
      <c r="G43" s="61"/>
      <c r="H43" s="25">
        <f>+'BG COMPARATIVO'!H43</f>
        <v>2022918477</v>
      </c>
      <c r="J43" s="1"/>
      <c r="L43" s="1"/>
    </row>
    <row r="44" spans="2:12" x14ac:dyDescent="0.25">
      <c r="B44" s="12"/>
      <c r="C44" s="12"/>
      <c r="D44" s="12"/>
      <c r="E44" s="12"/>
      <c r="F44" s="60" t="s">
        <v>81</v>
      </c>
      <c r="G44" s="61"/>
      <c r="H44" s="25">
        <f>+'BG COMPARATIVO'!H44</f>
        <v>0</v>
      </c>
      <c r="J44" s="1"/>
      <c r="L44" s="1"/>
    </row>
    <row r="45" spans="2:12" x14ac:dyDescent="0.25">
      <c r="B45" s="12"/>
      <c r="C45" s="12"/>
      <c r="D45" s="12"/>
      <c r="E45" s="12"/>
      <c r="F45" s="63" t="s">
        <v>82</v>
      </c>
      <c r="G45" s="65"/>
      <c r="H45" s="27">
        <f>SUM(H37:H44)</f>
        <v>2022918477</v>
      </c>
      <c r="J45" s="1"/>
    </row>
    <row r="46" spans="2:12" x14ac:dyDescent="0.25">
      <c r="B46" s="12"/>
      <c r="C46" s="12"/>
      <c r="D46" s="31"/>
      <c r="E46" s="31"/>
      <c r="F46" s="63" t="s">
        <v>83</v>
      </c>
      <c r="G46" s="65"/>
      <c r="H46" s="27">
        <f>H34+H45</f>
        <v>2117057431</v>
      </c>
      <c r="J46" s="1"/>
    </row>
    <row r="47" spans="2:12" x14ac:dyDescent="0.25">
      <c r="B47" s="12"/>
      <c r="C47" s="12"/>
      <c r="D47" s="66" t="s">
        <v>97</v>
      </c>
      <c r="E47" s="62"/>
      <c r="F47" s="62"/>
      <c r="G47" s="61"/>
      <c r="H47" s="11"/>
      <c r="J47" s="1"/>
      <c r="K47" s="1"/>
    </row>
    <row r="48" spans="2:12" x14ac:dyDescent="0.25">
      <c r="B48" s="12"/>
      <c r="C48" s="12"/>
      <c r="D48" s="12"/>
      <c r="E48" s="60" t="s">
        <v>98</v>
      </c>
      <c r="F48" s="62"/>
      <c r="G48" s="61"/>
      <c r="H48" s="30">
        <f>+'BG COMPARATIVO'!H48</f>
        <v>513125544</v>
      </c>
      <c r="J48" s="1"/>
      <c r="K48" s="1"/>
    </row>
    <row r="49" spans="2:11" ht="15" customHeight="1" x14ac:dyDescent="0.25">
      <c r="B49" s="12"/>
      <c r="C49" s="12"/>
      <c r="D49" s="12"/>
      <c r="E49" s="60" t="s">
        <v>138</v>
      </c>
      <c r="F49" s="62"/>
      <c r="G49" s="61"/>
      <c r="H49" s="30">
        <f>+'GYP comparativo'!E31</f>
        <v>3800000</v>
      </c>
      <c r="J49" s="1"/>
    </row>
    <row r="50" spans="2:11" ht="15" customHeight="1" x14ac:dyDescent="0.25">
      <c r="B50" s="12"/>
      <c r="C50" s="12"/>
      <c r="D50" s="12"/>
      <c r="E50" s="60" t="s">
        <v>139</v>
      </c>
      <c r="F50" s="62"/>
      <c r="G50" s="61"/>
      <c r="H50" s="30">
        <f>+'BG COMPARATIVO'!H50</f>
        <v>124292282</v>
      </c>
      <c r="J50" s="1"/>
    </row>
    <row r="51" spans="2:11" x14ac:dyDescent="0.25">
      <c r="B51" s="12"/>
      <c r="C51" s="12"/>
      <c r="D51" s="14"/>
      <c r="E51" s="63" t="s">
        <v>84</v>
      </c>
      <c r="F51" s="64"/>
      <c r="G51" s="65"/>
      <c r="H51" s="27">
        <f>SUM(H48:H50)</f>
        <v>641217826</v>
      </c>
      <c r="J51" s="1"/>
      <c r="K51" s="1"/>
    </row>
    <row r="52" spans="2:11" ht="15.75" thickBot="1" x14ac:dyDescent="0.3">
      <c r="B52" s="31"/>
      <c r="C52" s="31"/>
      <c r="D52" s="63" t="s">
        <v>85</v>
      </c>
      <c r="E52" s="64"/>
      <c r="F52" s="64"/>
      <c r="G52" s="65"/>
      <c r="H52" s="28">
        <f>+H46+H51</f>
        <v>2758275257</v>
      </c>
      <c r="J52" s="1"/>
      <c r="K52" s="1"/>
    </row>
    <row r="53" spans="2:11" ht="15.75" thickTop="1" x14ac:dyDescent="0.25">
      <c r="J53" s="1"/>
    </row>
    <row r="54" spans="2:11" ht="59.25" customHeight="1" x14ac:dyDescent="0.25">
      <c r="H54" s="1"/>
      <c r="I54" s="4"/>
      <c r="J54" s="1"/>
    </row>
    <row r="55" spans="2:11" ht="15.75" x14ac:dyDescent="0.25">
      <c r="C55" s="59"/>
      <c r="D55" s="59"/>
      <c r="E55" s="59"/>
      <c r="F55" s="19"/>
      <c r="G55" s="19"/>
      <c r="H55" s="6"/>
      <c r="I55" s="4"/>
      <c r="J55" s="1"/>
    </row>
    <row r="56" spans="2:11" ht="15.75" x14ac:dyDescent="0.25">
      <c r="C56" s="5"/>
      <c r="D56" s="20"/>
      <c r="E56" s="20"/>
      <c r="F56" s="20"/>
      <c r="G56" s="20"/>
      <c r="H56" s="6"/>
      <c r="I56" s="4"/>
      <c r="J56" s="1"/>
    </row>
    <row r="57" spans="2:11" ht="15.75" x14ac:dyDescent="0.25">
      <c r="C57" s="5"/>
      <c r="D57" s="20"/>
      <c r="E57" s="20"/>
      <c r="F57" s="20"/>
      <c r="G57" s="20"/>
      <c r="H57" s="6"/>
      <c r="I57" s="4"/>
      <c r="J57" s="1"/>
    </row>
    <row r="58" spans="2:11" ht="15.75" x14ac:dyDescent="0.25">
      <c r="C58" s="40"/>
      <c r="D58" s="20"/>
      <c r="E58" s="20"/>
      <c r="F58" s="20"/>
      <c r="G58" s="20"/>
      <c r="H58" s="6"/>
      <c r="I58" s="4"/>
      <c r="J58" s="1"/>
    </row>
    <row r="59" spans="2:11" x14ac:dyDescent="0.25">
      <c r="H59"/>
      <c r="I59" s="4"/>
      <c r="J59" s="1"/>
    </row>
    <row r="60" spans="2:11" x14ac:dyDescent="0.25">
      <c r="J60" s="1"/>
    </row>
    <row r="61" spans="2:11" x14ac:dyDescent="0.25">
      <c r="J61" s="1"/>
    </row>
    <row r="62" spans="2:11" x14ac:dyDescent="0.25">
      <c r="J62" s="1"/>
    </row>
    <row r="63" spans="2:11" x14ac:dyDescent="0.25">
      <c r="J63" s="1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</sheetData>
  <mergeCells count="43">
    <mergeCell ref="F46:G46"/>
    <mergeCell ref="F41:G41"/>
    <mergeCell ref="F42:G42"/>
    <mergeCell ref="F43:G43"/>
    <mergeCell ref="F44:G44"/>
    <mergeCell ref="F45:G45"/>
    <mergeCell ref="D52:G52"/>
    <mergeCell ref="D47:G47"/>
    <mergeCell ref="E48:G48"/>
    <mergeCell ref="E49:G49"/>
    <mergeCell ref="E50:G50"/>
    <mergeCell ref="E51:G51"/>
    <mergeCell ref="E35:G35"/>
    <mergeCell ref="F36:G36"/>
    <mergeCell ref="B3:H3"/>
    <mergeCell ref="B4:H4"/>
    <mergeCell ref="B5:H5"/>
    <mergeCell ref="D16:G16"/>
    <mergeCell ref="B7:G7"/>
    <mergeCell ref="C8:G8"/>
    <mergeCell ref="D9:G9"/>
    <mergeCell ref="E10:G10"/>
    <mergeCell ref="E11:G11"/>
    <mergeCell ref="E12:G12"/>
    <mergeCell ref="E14:G14"/>
    <mergeCell ref="E15:G15"/>
    <mergeCell ref="E13:G13"/>
    <mergeCell ref="F40:G40"/>
    <mergeCell ref="F31:G31"/>
    <mergeCell ref="E17:G17"/>
    <mergeCell ref="E18:G18"/>
    <mergeCell ref="E19:G19"/>
    <mergeCell ref="D20:G20"/>
    <mergeCell ref="C21:G21"/>
    <mergeCell ref="D22:G22"/>
    <mergeCell ref="E23:G23"/>
    <mergeCell ref="F24:G24"/>
    <mergeCell ref="F28:G28"/>
    <mergeCell ref="F29:G29"/>
    <mergeCell ref="F30:G30"/>
    <mergeCell ref="F32:G32"/>
    <mergeCell ref="F33:G33"/>
    <mergeCell ref="F34:G34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2:L81"/>
  <sheetViews>
    <sheetView topLeftCell="B13" workbookViewId="0">
      <selection activeCell="B4" sqref="B4:I4"/>
    </sheetView>
  </sheetViews>
  <sheetFormatPr baseColWidth="10" defaultColWidth="9.140625" defaultRowHeight="15" x14ac:dyDescent="0.25"/>
  <cols>
    <col min="2" max="6" width="2.7109375" style="7" customWidth="1"/>
    <col min="7" max="7" width="54" style="7" customWidth="1"/>
    <col min="8" max="8" width="23.28515625" style="4" customWidth="1"/>
    <col min="9" max="9" width="22" style="4" bestFit="1" customWidth="1"/>
    <col min="10" max="10" width="6.42578125" customWidth="1"/>
    <col min="11" max="11" width="19.7109375" customWidth="1"/>
    <col min="12" max="12" width="17.42578125" bestFit="1" customWidth="1"/>
  </cols>
  <sheetData>
    <row r="2" spans="2:11" ht="15.75" thickBot="1" x14ac:dyDescent="0.3"/>
    <row r="3" spans="2:11" ht="18.75" x14ac:dyDescent="0.3">
      <c r="B3" s="69" t="s">
        <v>145</v>
      </c>
      <c r="C3" s="70"/>
      <c r="D3" s="70"/>
      <c r="E3" s="70"/>
      <c r="F3" s="70"/>
      <c r="G3" s="70"/>
      <c r="H3" s="70"/>
      <c r="I3" s="71"/>
    </row>
    <row r="4" spans="2:11" ht="18.75" x14ac:dyDescent="0.3">
      <c r="B4" s="72" t="s">
        <v>146</v>
      </c>
      <c r="C4" s="73"/>
      <c r="D4" s="73"/>
      <c r="E4" s="73"/>
      <c r="F4" s="73"/>
      <c r="G4" s="73"/>
      <c r="H4" s="73"/>
      <c r="I4" s="74"/>
    </row>
    <row r="5" spans="2:11" ht="19.5" thickBot="1" x14ac:dyDescent="0.35">
      <c r="B5" s="75" t="s">
        <v>3</v>
      </c>
      <c r="C5" s="76"/>
      <c r="D5" s="76"/>
      <c r="E5" s="76"/>
      <c r="F5" s="76"/>
      <c r="G5" s="76"/>
      <c r="H5" s="76"/>
      <c r="I5" s="77"/>
    </row>
    <row r="6" spans="2:11" ht="28.5" x14ac:dyDescent="0.25">
      <c r="H6" s="10" t="s">
        <v>147</v>
      </c>
      <c r="I6" s="10" t="s">
        <v>141</v>
      </c>
    </row>
    <row r="7" spans="2:11" x14ac:dyDescent="0.25">
      <c r="B7" s="66" t="s">
        <v>87</v>
      </c>
      <c r="C7" s="62"/>
      <c r="D7" s="62"/>
      <c r="E7" s="62"/>
      <c r="F7" s="62"/>
      <c r="G7" s="61"/>
      <c r="H7" s="11"/>
      <c r="I7" s="11"/>
    </row>
    <row r="8" spans="2:11" x14ac:dyDescent="0.25">
      <c r="B8" s="12"/>
      <c r="C8" s="66" t="s">
        <v>88</v>
      </c>
      <c r="D8" s="62"/>
      <c r="E8" s="62"/>
      <c r="F8" s="62"/>
      <c r="G8" s="61"/>
      <c r="H8" s="11"/>
      <c r="I8" s="11"/>
    </row>
    <row r="9" spans="2:11" x14ac:dyDescent="0.25">
      <c r="B9" s="12"/>
      <c r="C9" s="12"/>
      <c r="D9" s="66" t="s">
        <v>89</v>
      </c>
      <c r="E9" s="62"/>
      <c r="F9" s="62"/>
      <c r="G9" s="61"/>
      <c r="H9" s="11"/>
      <c r="I9" s="11"/>
    </row>
    <row r="10" spans="2:11" x14ac:dyDescent="0.25">
      <c r="B10" s="12"/>
      <c r="C10" s="12"/>
      <c r="D10" s="12"/>
      <c r="E10" s="60" t="s">
        <v>60</v>
      </c>
      <c r="F10" s="62"/>
      <c r="G10" s="61"/>
      <c r="H10" s="26">
        <v>8500000</v>
      </c>
      <c r="I10" s="26">
        <v>8413000</v>
      </c>
      <c r="K10" s="1"/>
    </row>
    <row r="11" spans="2:11" x14ac:dyDescent="0.25">
      <c r="B11" s="12"/>
      <c r="C11" s="12"/>
      <c r="D11" s="12"/>
      <c r="E11" s="60" t="s">
        <v>4</v>
      </c>
      <c r="F11" s="62"/>
      <c r="G11" s="61"/>
      <c r="H11" s="26">
        <f>8143000+885000</f>
        <v>9028000</v>
      </c>
      <c r="I11" s="26">
        <f>885000+8143000</f>
        <v>9028000</v>
      </c>
      <c r="K11" s="1"/>
    </row>
    <row r="12" spans="2:11" x14ac:dyDescent="0.25">
      <c r="B12" s="12"/>
      <c r="C12" s="12"/>
      <c r="D12" s="12"/>
      <c r="E12" s="60" t="s">
        <v>86</v>
      </c>
      <c r="F12" s="62"/>
      <c r="G12" s="61"/>
      <c r="H12" s="26">
        <v>260000000</v>
      </c>
      <c r="I12" s="26">
        <v>250650000</v>
      </c>
      <c r="K12" s="1"/>
    </row>
    <row r="13" spans="2:11" ht="15" customHeight="1" x14ac:dyDescent="0.25">
      <c r="B13" s="12"/>
      <c r="C13" s="12"/>
      <c r="D13" s="12"/>
      <c r="E13" s="60" t="s">
        <v>130</v>
      </c>
      <c r="F13" s="62"/>
      <c r="G13" s="61"/>
      <c r="H13" s="26">
        <v>726767257</v>
      </c>
      <c r="I13" s="26">
        <v>680000000</v>
      </c>
      <c r="K13" s="1"/>
    </row>
    <row r="14" spans="2:11" ht="56.25" customHeight="1" x14ac:dyDescent="0.25">
      <c r="B14" s="12"/>
      <c r="C14" s="12"/>
      <c r="D14" s="12"/>
      <c r="E14" s="67" t="s">
        <v>61</v>
      </c>
      <c r="F14" s="78"/>
      <c r="G14" s="68"/>
      <c r="H14" s="26">
        <f>SUM(H10:H13)</f>
        <v>1004295257</v>
      </c>
      <c r="I14" s="26">
        <f>SUM(I10:I13)</f>
        <v>948091000</v>
      </c>
      <c r="K14" s="1"/>
    </row>
    <row r="15" spans="2:11" x14ac:dyDescent="0.25">
      <c r="B15" s="12"/>
      <c r="C15" s="12"/>
      <c r="D15" s="13"/>
      <c r="E15" s="67" t="s">
        <v>62</v>
      </c>
      <c r="F15" s="78"/>
      <c r="G15" s="68"/>
      <c r="H15" s="15">
        <f>SUM(H14:H14)</f>
        <v>1004295257</v>
      </c>
      <c r="I15" s="15">
        <f>SUM(I14:I14)</f>
        <v>948091000</v>
      </c>
      <c r="K15" s="1"/>
    </row>
    <row r="16" spans="2:11" x14ac:dyDescent="0.25">
      <c r="B16" s="12"/>
      <c r="C16" s="12"/>
      <c r="D16" s="66" t="s">
        <v>90</v>
      </c>
      <c r="E16" s="62"/>
      <c r="F16" s="62"/>
      <c r="G16" s="61"/>
      <c r="H16" s="11"/>
      <c r="I16" s="11"/>
      <c r="K16" s="1"/>
    </row>
    <row r="17" spans="2:12" x14ac:dyDescent="0.25">
      <c r="B17" s="12"/>
      <c r="C17" s="12"/>
      <c r="D17" s="12"/>
      <c r="E17" s="60" t="s">
        <v>63</v>
      </c>
      <c r="F17" s="62"/>
      <c r="G17" s="61"/>
      <c r="H17" s="25">
        <v>0</v>
      </c>
      <c r="I17" s="25">
        <v>0</v>
      </c>
      <c r="K17" s="1"/>
    </row>
    <row r="18" spans="2:12" x14ac:dyDescent="0.25">
      <c r="B18" s="12"/>
      <c r="C18" s="12"/>
      <c r="D18" s="12"/>
      <c r="E18" s="60" t="s">
        <v>64</v>
      </c>
      <c r="F18" s="62"/>
      <c r="G18" s="61"/>
      <c r="H18" s="25">
        <v>1753980000</v>
      </c>
      <c r="I18" s="25">
        <f>1300000000+314360000+60000000</f>
        <v>1674360000</v>
      </c>
      <c r="K18" s="1"/>
      <c r="L18" s="1"/>
    </row>
    <row r="19" spans="2:12" x14ac:dyDescent="0.25">
      <c r="B19" s="12"/>
      <c r="C19" s="12"/>
      <c r="D19" s="14"/>
      <c r="E19" s="63" t="s">
        <v>65</v>
      </c>
      <c r="F19" s="64"/>
      <c r="G19" s="65"/>
      <c r="H19" s="27">
        <f>SUM(H17:H18)</f>
        <v>1753980000</v>
      </c>
      <c r="I19" s="27">
        <f>SUM(I17:I18)</f>
        <v>1674360000</v>
      </c>
      <c r="K19" s="1"/>
      <c r="L19" s="1"/>
    </row>
    <row r="20" spans="2:12" ht="15.75" thickBot="1" x14ac:dyDescent="0.3">
      <c r="B20" s="12"/>
      <c r="C20" s="13"/>
      <c r="D20" s="63" t="s">
        <v>66</v>
      </c>
      <c r="E20" s="64"/>
      <c r="F20" s="64"/>
      <c r="G20" s="65"/>
      <c r="H20" s="28">
        <f>+H15+H19</f>
        <v>2758275257</v>
      </c>
      <c r="I20" s="28">
        <f>+I15+I19</f>
        <v>2622451000</v>
      </c>
      <c r="K20" s="1"/>
    </row>
    <row r="21" spans="2:12" ht="15.75" thickTop="1" x14ac:dyDescent="0.25">
      <c r="B21" s="12"/>
      <c r="C21" s="66" t="s">
        <v>91</v>
      </c>
      <c r="D21" s="62"/>
      <c r="E21" s="62"/>
      <c r="F21" s="62"/>
      <c r="G21" s="61"/>
      <c r="H21" s="29"/>
      <c r="I21" s="29"/>
      <c r="K21" s="1"/>
    </row>
    <row r="22" spans="2:12" x14ac:dyDescent="0.25">
      <c r="B22" s="12"/>
      <c r="C22" s="12"/>
      <c r="D22" s="66" t="s">
        <v>92</v>
      </c>
      <c r="E22" s="62"/>
      <c r="F22" s="62"/>
      <c r="G22" s="61"/>
      <c r="H22" s="11"/>
      <c r="I22" s="11"/>
      <c r="K22" s="1"/>
    </row>
    <row r="23" spans="2:12" x14ac:dyDescent="0.25">
      <c r="B23" s="12"/>
      <c r="C23" s="12"/>
      <c r="D23" s="12"/>
      <c r="E23" s="66" t="s">
        <v>93</v>
      </c>
      <c r="F23" s="62"/>
      <c r="G23" s="61"/>
      <c r="H23" s="11"/>
      <c r="I23" s="11"/>
      <c r="K23" s="1"/>
    </row>
    <row r="24" spans="2:12" x14ac:dyDescent="0.25">
      <c r="B24" s="12"/>
      <c r="C24" s="12"/>
      <c r="D24" s="12"/>
      <c r="E24" s="12"/>
      <c r="F24" s="66" t="s">
        <v>94</v>
      </c>
      <c r="G24" s="61"/>
      <c r="H24" s="11"/>
      <c r="I24" s="11"/>
    </row>
    <row r="25" spans="2:12" x14ac:dyDescent="0.25">
      <c r="B25" s="12"/>
      <c r="C25" s="12"/>
      <c r="D25" s="12"/>
      <c r="E25" s="12"/>
      <c r="F25" s="12"/>
      <c r="G25" s="16" t="s">
        <v>67</v>
      </c>
      <c r="H25" s="25">
        <v>0</v>
      </c>
      <c r="I25" s="25">
        <v>0</v>
      </c>
    </row>
    <row r="26" spans="2:12" x14ac:dyDescent="0.25">
      <c r="B26" s="12"/>
      <c r="C26" s="12"/>
      <c r="D26" s="12"/>
      <c r="E26" s="12"/>
      <c r="F26" s="12"/>
      <c r="G26" s="16" t="s">
        <v>68</v>
      </c>
      <c r="H26" s="25">
        <v>0</v>
      </c>
      <c r="I26" s="25">
        <v>0</v>
      </c>
      <c r="K26" s="1"/>
    </row>
    <row r="27" spans="2:12" x14ac:dyDescent="0.25">
      <c r="B27" s="12"/>
      <c r="C27" s="12"/>
      <c r="D27" s="12"/>
      <c r="E27" s="12"/>
      <c r="F27" s="13"/>
      <c r="G27" s="17" t="s">
        <v>69</v>
      </c>
      <c r="H27" s="25">
        <v>0</v>
      </c>
      <c r="I27" s="25">
        <v>0</v>
      </c>
      <c r="K27" s="1"/>
    </row>
    <row r="28" spans="2:12" x14ac:dyDescent="0.25">
      <c r="B28" s="12"/>
      <c r="C28" s="12"/>
      <c r="D28" s="12"/>
      <c r="E28" s="12"/>
      <c r="F28" s="60" t="s">
        <v>6</v>
      </c>
      <c r="G28" s="61"/>
      <c r="H28" s="25">
        <v>0</v>
      </c>
      <c r="I28" s="25">
        <v>0</v>
      </c>
      <c r="K28" s="1"/>
    </row>
    <row r="29" spans="2:12" x14ac:dyDescent="0.25">
      <c r="B29" s="12"/>
      <c r="C29" s="12"/>
      <c r="D29" s="12"/>
      <c r="E29" s="12"/>
      <c r="F29" s="60" t="s">
        <v>7</v>
      </c>
      <c r="G29" s="61"/>
      <c r="H29" s="25">
        <v>94138954</v>
      </c>
      <c r="I29" s="25">
        <v>129860000</v>
      </c>
      <c r="K29" s="1"/>
    </row>
    <row r="30" spans="2:12" x14ac:dyDescent="0.25">
      <c r="B30" s="12"/>
      <c r="C30" s="12"/>
      <c r="D30" s="12"/>
      <c r="E30" s="12"/>
      <c r="F30" s="60" t="s">
        <v>5</v>
      </c>
      <c r="G30" s="61"/>
      <c r="H30" s="25">
        <f>+'BG 2018 INDIVIDUAL'!H30</f>
        <v>0</v>
      </c>
      <c r="I30" s="25">
        <v>0</v>
      </c>
      <c r="K30" s="1"/>
    </row>
    <row r="31" spans="2:12" x14ac:dyDescent="0.25">
      <c r="B31" s="12"/>
      <c r="C31" s="12"/>
      <c r="D31" s="12"/>
      <c r="E31" s="12"/>
      <c r="F31" s="60" t="s">
        <v>70</v>
      </c>
      <c r="G31" s="61"/>
      <c r="H31" s="25">
        <v>0</v>
      </c>
      <c r="I31" s="25">
        <v>0</v>
      </c>
      <c r="K31" s="1"/>
    </row>
    <row r="32" spans="2:12" ht="42" customHeight="1" x14ac:dyDescent="0.25">
      <c r="B32" s="12"/>
      <c r="C32" s="12"/>
      <c r="D32" s="12"/>
      <c r="E32" s="12"/>
      <c r="F32" s="67" t="s">
        <v>71</v>
      </c>
      <c r="G32" s="68"/>
      <c r="H32" s="8">
        <f>SUM(H25:H31)</f>
        <v>94138954</v>
      </c>
      <c r="I32" s="8">
        <f>SUM(I25:I31)</f>
        <v>129860000</v>
      </c>
      <c r="K32" s="1"/>
    </row>
    <row r="33" spans="2:11" ht="27.95" customHeight="1" x14ac:dyDescent="0.25">
      <c r="B33" s="12"/>
      <c r="C33" s="12"/>
      <c r="D33" s="12"/>
      <c r="E33" s="12"/>
      <c r="F33" s="60" t="s">
        <v>72</v>
      </c>
      <c r="G33" s="61"/>
      <c r="H33" s="25">
        <v>0</v>
      </c>
      <c r="I33" s="25">
        <v>0</v>
      </c>
      <c r="K33" s="1"/>
    </row>
    <row r="34" spans="2:11" x14ac:dyDescent="0.25">
      <c r="B34" s="12"/>
      <c r="C34" s="12"/>
      <c r="D34" s="12"/>
      <c r="E34" s="13"/>
      <c r="F34" s="63" t="s">
        <v>73</v>
      </c>
      <c r="G34" s="65"/>
      <c r="H34" s="15">
        <f>SUM(H32:H33)</f>
        <v>94138954</v>
      </c>
      <c r="I34" s="15">
        <f>SUM(I32:I33)</f>
        <v>129860000</v>
      </c>
      <c r="K34" s="1"/>
    </row>
    <row r="35" spans="2:11" x14ac:dyDescent="0.25">
      <c r="B35" s="12"/>
      <c r="C35" s="12"/>
      <c r="D35" s="12"/>
      <c r="E35" s="66" t="s">
        <v>95</v>
      </c>
      <c r="F35" s="62"/>
      <c r="G35" s="61"/>
      <c r="H35" s="11"/>
      <c r="I35" s="11"/>
    </row>
    <row r="36" spans="2:11" x14ac:dyDescent="0.25">
      <c r="B36" s="12"/>
      <c r="C36" s="12"/>
      <c r="D36" s="12"/>
      <c r="E36" s="12"/>
      <c r="F36" s="66" t="s">
        <v>96</v>
      </c>
      <c r="G36" s="61"/>
      <c r="H36" s="11"/>
      <c r="I36" s="11"/>
    </row>
    <row r="37" spans="2:11" x14ac:dyDescent="0.25">
      <c r="B37" s="12"/>
      <c r="C37" s="12"/>
      <c r="D37" s="12"/>
      <c r="E37" s="12"/>
      <c r="F37" s="12"/>
      <c r="G37" s="16" t="s">
        <v>74</v>
      </c>
      <c r="H37" s="25">
        <v>0</v>
      </c>
      <c r="I37" s="25">
        <v>0</v>
      </c>
      <c r="K37" s="1"/>
    </row>
    <row r="38" spans="2:11" x14ac:dyDescent="0.25">
      <c r="B38" s="12"/>
      <c r="C38" s="12"/>
      <c r="D38" s="12"/>
      <c r="E38" s="12"/>
      <c r="F38" s="12"/>
      <c r="G38" s="16" t="s">
        <v>75</v>
      </c>
      <c r="H38" s="25">
        <v>0</v>
      </c>
      <c r="I38" s="25">
        <v>0</v>
      </c>
      <c r="K38" s="1"/>
    </row>
    <row r="39" spans="2:11" x14ac:dyDescent="0.25">
      <c r="B39" s="12"/>
      <c r="C39" s="12"/>
      <c r="D39" s="12"/>
      <c r="E39" s="12"/>
      <c r="F39" s="13"/>
      <c r="G39" s="17" t="s">
        <v>76</v>
      </c>
      <c r="H39" s="25">
        <v>0</v>
      </c>
      <c r="I39" s="25">
        <v>0</v>
      </c>
      <c r="K39" s="1"/>
    </row>
    <row r="40" spans="2:11" x14ac:dyDescent="0.25">
      <c r="B40" s="12"/>
      <c r="C40" s="12"/>
      <c r="D40" s="12"/>
      <c r="E40" s="12"/>
      <c r="F40" s="60" t="s">
        <v>77</v>
      </c>
      <c r="G40" s="61"/>
      <c r="H40" s="25">
        <v>0</v>
      </c>
      <c r="I40" s="25">
        <v>0</v>
      </c>
      <c r="K40" s="1"/>
    </row>
    <row r="41" spans="2:11" x14ac:dyDescent="0.25">
      <c r="B41" s="12"/>
      <c r="C41" s="12"/>
      <c r="D41" s="12"/>
      <c r="E41" s="12"/>
      <c r="F41" s="60" t="s">
        <v>78</v>
      </c>
      <c r="G41" s="61"/>
      <c r="H41" s="25">
        <v>0</v>
      </c>
      <c r="I41" s="25">
        <v>0</v>
      </c>
      <c r="K41" s="1"/>
    </row>
    <row r="42" spans="2:11" x14ac:dyDescent="0.25">
      <c r="B42" s="12"/>
      <c r="C42" s="12"/>
      <c r="D42" s="12"/>
      <c r="E42" s="12"/>
      <c r="F42" s="60" t="s">
        <v>79</v>
      </c>
      <c r="G42" s="61"/>
      <c r="H42" s="25">
        <v>0</v>
      </c>
      <c r="I42" s="25">
        <v>0</v>
      </c>
      <c r="K42" s="1"/>
    </row>
    <row r="43" spans="2:11" x14ac:dyDescent="0.25">
      <c r="B43" s="12"/>
      <c r="C43" s="12"/>
      <c r="D43" s="12"/>
      <c r="E43" s="12"/>
      <c r="F43" s="60" t="s">
        <v>80</v>
      </c>
      <c r="G43" s="61"/>
      <c r="H43" s="25">
        <v>2022918477</v>
      </c>
      <c r="I43" s="25">
        <v>1940385456</v>
      </c>
      <c r="K43" s="1"/>
    </row>
    <row r="44" spans="2:11" x14ac:dyDescent="0.25">
      <c r="B44" s="12"/>
      <c r="C44" s="12"/>
      <c r="D44" s="12"/>
      <c r="E44" s="12"/>
      <c r="F44" s="60" t="s">
        <v>81</v>
      </c>
      <c r="G44" s="61"/>
      <c r="H44" s="25">
        <v>0</v>
      </c>
      <c r="I44" s="25">
        <v>0</v>
      </c>
      <c r="K44" s="1"/>
    </row>
    <row r="45" spans="2:11" x14ac:dyDescent="0.25">
      <c r="B45" s="12"/>
      <c r="C45" s="12"/>
      <c r="D45" s="12"/>
      <c r="E45" s="12"/>
      <c r="F45" s="63" t="s">
        <v>82</v>
      </c>
      <c r="G45" s="65"/>
      <c r="H45" s="27">
        <f>SUM(H37:H44)</f>
        <v>2022918477</v>
      </c>
      <c r="I45" s="27">
        <f>SUM(I37:I44)</f>
        <v>1940385456</v>
      </c>
      <c r="K45" s="1"/>
    </row>
    <row r="46" spans="2:11" x14ac:dyDescent="0.25">
      <c r="B46" s="12"/>
      <c r="C46" s="12"/>
      <c r="D46" s="13"/>
      <c r="E46" s="13"/>
      <c r="F46" s="63" t="s">
        <v>83</v>
      </c>
      <c r="G46" s="65"/>
      <c r="H46" s="27">
        <f>H34+H45</f>
        <v>2117057431</v>
      </c>
      <c r="I46" s="27">
        <f>I34+I45</f>
        <v>2070245456</v>
      </c>
      <c r="K46" s="1"/>
    </row>
    <row r="47" spans="2:11" x14ac:dyDescent="0.25">
      <c r="B47" s="12"/>
      <c r="C47" s="12"/>
      <c r="D47" s="66" t="s">
        <v>97</v>
      </c>
      <c r="E47" s="62"/>
      <c r="F47" s="62"/>
      <c r="G47" s="61"/>
      <c r="H47" s="11"/>
      <c r="I47" s="11"/>
      <c r="K47" s="1"/>
    </row>
    <row r="48" spans="2:11" x14ac:dyDescent="0.25">
      <c r="B48" s="12"/>
      <c r="C48" s="12"/>
      <c r="D48" s="12"/>
      <c r="E48" s="60" t="s">
        <v>98</v>
      </c>
      <c r="F48" s="62"/>
      <c r="G48" s="61"/>
      <c r="H48" s="30">
        <v>513125544</v>
      </c>
      <c r="I48" s="30">
        <v>513125544</v>
      </c>
      <c r="K48" s="1"/>
    </row>
    <row r="49" spans="2:12" x14ac:dyDescent="0.25">
      <c r="B49" s="12"/>
      <c r="C49" s="12"/>
      <c r="D49" s="12"/>
      <c r="E49" s="60" t="s">
        <v>138</v>
      </c>
      <c r="F49" s="62"/>
      <c r="G49" s="61"/>
      <c r="H49" s="30">
        <f>+'BG 2018 INDIVIDUAL'!H49</f>
        <v>3800000</v>
      </c>
      <c r="I49" s="30">
        <f>+'GYP comparativo'!F31</f>
        <v>39080000</v>
      </c>
      <c r="K49" s="1"/>
    </row>
    <row r="50" spans="2:12" x14ac:dyDescent="0.25">
      <c r="B50" s="12"/>
      <c r="C50" s="12"/>
      <c r="D50" s="12"/>
      <c r="E50" s="60" t="s">
        <v>139</v>
      </c>
      <c r="F50" s="62"/>
      <c r="G50" s="61"/>
      <c r="H50" s="30">
        <v>124292282</v>
      </c>
      <c r="I50" s="30">
        <v>0</v>
      </c>
      <c r="K50" s="1"/>
    </row>
    <row r="51" spans="2:12" x14ac:dyDescent="0.25">
      <c r="B51" s="12"/>
      <c r="C51" s="12"/>
      <c r="D51" s="14"/>
      <c r="E51" s="63" t="s">
        <v>84</v>
      </c>
      <c r="F51" s="64"/>
      <c r="G51" s="65"/>
      <c r="H51" s="27">
        <f>SUM(H48:H50)</f>
        <v>641217826</v>
      </c>
      <c r="I51" s="27">
        <f>SUM(I48:I50)</f>
        <v>552205544</v>
      </c>
      <c r="K51" s="1"/>
    </row>
    <row r="52" spans="2:12" ht="15.75" thickBot="1" x14ac:dyDescent="0.3">
      <c r="B52" s="13"/>
      <c r="C52" s="13"/>
      <c r="D52" s="63" t="s">
        <v>85</v>
      </c>
      <c r="E52" s="64"/>
      <c r="F52" s="64"/>
      <c r="G52" s="65"/>
      <c r="H52" s="28">
        <f>+H46+H51</f>
        <v>2758275257</v>
      </c>
      <c r="I52" s="28">
        <f>+I46+I51</f>
        <v>2622451000</v>
      </c>
      <c r="K52" s="1"/>
    </row>
    <row r="53" spans="2:12" ht="15.75" thickTop="1" x14ac:dyDescent="0.25">
      <c r="K53" s="1"/>
    </row>
    <row r="54" spans="2:12" ht="61.5" customHeight="1" x14ac:dyDescent="0.25">
      <c r="H54" s="1"/>
      <c r="J54" s="4"/>
      <c r="K54" s="1"/>
      <c r="L54" s="2"/>
    </row>
    <row r="55" spans="2:12" ht="15.75" x14ac:dyDescent="0.25">
      <c r="C55" s="59"/>
      <c r="D55" s="59"/>
      <c r="E55" s="59"/>
      <c r="F55" s="19"/>
      <c r="G55" s="19"/>
      <c r="H55" s="6"/>
      <c r="J55" s="4"/>
      <c r="K55" s="1"/>
      <c r="L55" s="2"/>
    </row>
    <row r="56" spans="2:12" ht="15.75" x14ac:dyDescent="0.25">
      <c r="C56" s="5"/>
      <c r="D56" s="20"/>
      <c r="E56" s="20"/>
      <c r="F56" s="20"/>
      <c r="G56" s="20"/>
      <c r="H56" s="6"/>
      <c r="J56" s="4"/>
      <c r="K56" s="1"/>
      <c r="L56" s="2"/>
    </row>
    <row r="57" spans="2:12" ht="15.75" x14ac:dyDescent="0.25">
      <c r="C57" s="5"/>
      <c r="D57" s="20"/>
      <c r="E57" s="20"/>
      <c r="F57" s="20"/>
      <c r="G57" s="20"/>
      <c r="H57" s="6"/>
      <c r="J57" s="4"/>
      <c r="K57" s="1"/>
      <c r="L57" s="2"/>
    </row>
    <row r="58" spans="2:12" ht="15.75" x14ac:dyDescent="0.25">
      <c r="C58" s="40"/>
      <c r="D58" s="20"/>
      <c r="E58" s="20"/>
      <c r="F58" s="20"/>
      <c r="G58" s="20"/>
      <c r="H58" s="6"/>
      <c r="J58" s="4"/>
      <c r="K58" s="1"/>
      <c r="L58" s="2"/>
    </row>
    <row r="59" spans="2:12" x14ac:dyDescent="0.25">
      <c r="H59"/>
      <c r="J59" s="4"/>
      <c r="K59" s="1"/>
    </row>
    <row r="60" spans="2:12" x14ac:dyDescent="0.25">
      <c r="K60" s="1"/>
    </row>
    <row r="61" spans="2:12" x14ac:dyDescent="0.25">
      <c r="K61" s="1"/>
    </row>
    <row r="62" spans="2:12" x14ac:dyDescent="0.25">
      <c r="K62" s="1"/>
    </row>
    <row r="63" spans="2:12" x14ac:dyDescent="0.25">
      <c r="K63" s="1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</sheetData>
  <mergeCells count="43">
    <mergeCell ref="B3:I3"/>
    <mergeCell ref="B4:I4"/>
    <mergeCell ref="B5:I5"/>
    <mergeCell ref="B7:G7"/>
    <mergeCell ref="C8:G8"/>
    <mergeCell ref="D9:G9"/>
    <mergeCell ref="E10:G10"/>
    <mergeCell ref="E11:G11"/>
    <mergeCell ref="E13:G13"/>
    <mergeCell ref="E14:G14"/>
    <mergeCell ref="E12:G12"/>
    <mergeCell ref="E15:G15"/>
    <mergeCell ref="D16:G16"/>
    <mergeCell ref="E17:G17"/>
    <mergeCell ref="E18:G18"/>
    <mergeCell ref="E19:G19"/>
    <mergeCell ref="D20:G20"/>
    <mergeCell ref="C21:G21"/>
    <mergeCell ref="D22:G22"/>
    <mergeCell ref="E23:G23"/>
    <mergeCell ref="F24:G24"/>
    <mergeCell ref="F28:G28"/>
    <mergeCell ref="F29:G29"/>
    <mergeCell ref="F30:G30"/>
    <mergeCell ref="F31:G31"/>
    <mergeCell ref="F32:G32"/>
    <mergeCell ref="F33:G33"/>
    <mergeCell ref="F34:G34"/>
    <mergeCell ref="E35:G35"/>
    <mergeCell ref="F36:G36"/>
    <mergeCell ref="F40:G40"/>
    <mergeCell ref="F41:G41"/>
    <mergeCell ref="F42:G42"/>
    <mergeCell ref="F43:G43"/>
    <mergeCell ref="F44:G44"/>
    <mergeCell ref="E50:G50"/>
    <mergeCell ref="E51:G51"/>
    <mergeCell ref="D52:G52"/>
    <mergeCell ref="F45:G45"/>
    <mergeCell ref="F46:G46"/>
    <mergeCell ref="D47:G47"/>
    <mergeCell ref="E48:G48"/>
    <mergeCell ref="E49:G49"/>
  </mergeCells>
  <printOptions horizontalCentered="1" verticalCentered="1"/>
  <pageMargins left="0.25" right="0.25" top="0.75" bottom="0.75" header="0.3" footer="0.3"/>
  <pageSetup paperSize="5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C2:I81"/>
  <sheetViews>
    <sheetView topLeftCell="A10" workbookViewId="0">
      <selection activeCell="F34" sqref="F34"/>
    </sheetView>
  </sheetViews>
  <sheetFormatPr baseColWidth="10" defaultColWidth="9.140625" defaultRowHeight="15" x14ac:dyDescent="0.25"/>
  <cols>
    <col min="2" max="2" width="13.140625" customWidth="1"/>
    <col min="3" max="4" width="2.7109375" style="7" customWidth="1"/>
    <col min="5" max="5" width="61.85546875" style="7" customWidth="1"/>
    <col min="6" max="6" width="24.28515625" style="4" customWidth="1"/>
    <col min="7" max="7" width="15.5703125" bestFit="1" customWidth="1"/>
    <col min="8" max="8" width="7" customWidth="1"/>
    <col min="9" max="9" width="13" bestFit="1" customWidth="1"/>
  </cols>
  <sheetData>
    <row r="2" spans="3:9" x14ac:dyDescent="0.25">
      <c r="C2" s="21"/>
    </row>
    <row r="3" spans="3:9" ht="15.75" thickBot="1" x14ac:dyDescent="0.3">
      <c r="C3" s="21"/>
    </row>
    <row r="4" spans="3:9" s="7" customFormat="1" ht="18.75" x14ac:dyDescent="0.3">
      <c r="C4" s="69" t="s">
        <v>145</v>
      </c>
      <c r="D4" s="70"/>
      <c r="E4" s="70"/>
      <c r="F4" s="71"/>
    </row>
    <row r="5" spans="3:9" s="7" customFormat="1" ht="18.75" x14ac:dyDescent="0.3">
      <c r="C5" s="72" t="s">
        <v>146</v>
      </c>
      <c r="D5" s="73"/>
      <c r="E5" s="73"/>
      <c r="F5" s="74"/>
    </row>
    <row r="6" spans="3:9" s="7" customFormat="1" ht="19.5" thickBot="1" x14ac:dyDescent="0.35">
      <c r="C6" s="75" t="s">
        <v>2</v>
      </c>
      <c r="D6" s="76"/>
      <c r="E6" s="76"/>
      <c r="F6" s="77"/>
    </row>
    <row r="7" spans="3:9" s="7" customFormat="1" ht="35.25" customHeight="1" thickBot="1" x14ac:dyDescent="0.3">
      <c r="C7" s="80"/>
      <c r="D7" s="81"/>
      <c r="E7" s="82"/>
      <c r="F7" s="22" t="s">
        <v>147</v>
      </c>
    </row>
    <row r="8" spans="3:9" ht="15" customHeight="1" x14ac:dyDescent="0.25">
      <c r="C8" s="83" t="s">
        <v>99</v>
      </c>
      <c r="D8" s="84"/>
      <c r="E8" s="85"/>
      <c r="F8" s="23"/>
    </row>
    <row r="9" spans="3:9" ht="15" customHeight="1" x14ac:dyDescent="0.25">
      <c r="C9" s="12"/>
      <c r="D9" s="66" t="s">
        <v>100</v>
      </c>
      <c r="E9" s="86"/>
      <c r="F9" s="23"/>
    </row>
    <row r="10" spans="3:9" x14ac:dyDescent="0.25">
      <c r="C10" s="12"/>
      <c r="D10" s="12"/>
      <c r="E10" s="16" t="s">
        <v>101</v>
      </c>
      <c r="F10" s="8">
        <f>+'GYP comparativo'!E10</f>
        <v>153500000</v>
      </c>
      <c r="G10" s="4"/>
      <c r="H10" s="4"/>
      <c r="I10" s="1"/>
    </row>
    <row r="11" spans="3:9" x14ac:dyDescent="0.25">
      <c r="C11" s="12"/>
      <c r="D11" s="12"/>
      <c r="E11" s="16" t="s">
        <v>102</v>
      </c>
      <c r="F11" s="9">
        <f>+'GYP comparativo'!E11</f>
        <v>138500000</v>
      </c>
      <c r="G11" s="4"/>
      <c r="I11" s="1"/>
    </row>
    <row r="12" spans="3:9" x14ac:dyDescent="0.25">
      <c r="C12" s="12"/>
      <c r="D12" s="12"/>
      <c r="E12" s="17" t="s">
        <v>103</v>
      </c>
      <c r="F12" s="8">
        <f>F10-F11</f>
        <v>15000000</v>
      </c>
      <c r="G12" s="4"/>
      <c r="I12" s="1"/>
    </row>
    <row r="13" spans="3:9" x14ac:dyDescent="0.25">
      <c r="C13" s="12"/>
      <c r="D13" s="12"/>
      <c r="E13" s="16" t="s">
        <v>104</v>
      </c>
      <c r="F13" s="9">
        <f>+'GYP comparativo'!E13</f>
        <v>0</v>
      </c>
      <c r="G13" s="4"/>
      <c r="I13" s="1"/>
    </row>
    <row r="14" spans="3:9" x14ac:dyDescent="0.25">
      <c r="C14" s="12"/>
      <c r="D14" s="12"/>
      <c r="E14" s="16" t="s">
        <v>105</v>
      </c>
      <c r="F14" s="9">
        <f>+'GYP comparativo'!E14</f>
        <v>4500000</v>
      </c>
      <c r="G14" s="4"/>
      <c r="I14" s="1"/>
    </row>
    <row r="15" spans="3:9" x14ac:dyDescent="0.25">
      <c r="C15" s="12"/>
      <c r="D15" s="12"/>
      <c r="E15" s="16" t="s">
        <v>106</v>
      </c>
      <c r="F15" s="9">
        <f>+'GYP comparativo'!E15</f>
        <v>6500000</v>
      </c>
      <c r="G15" s="4"/>
    </row>
    <row r="16" spans="3:9" x14ac:dyDescent="0.25">
      <c r="C16" s="12"/>
      <c r="D16" s="12"/>
      <c r="E16" s="16" t="s">
        <v>107</v>
      </c>
      <c r="F16" s="9">
        <f>+'GYP comparativo'!E16</f>
        <v>0</v>
      </c>
      <c r="G16" s="4"/>
    </row>
    <row r="17" spans="3:8" x14ac:dyDescent="0.25">
      <c r="C17" s="12"/>
      <c r="D17" s="12"/>
      <c r="E17" s="16" t="s">
        <v>108</v>
      </c>
      <c r="F17" s="9">
        <f>+'GYP comparativo'!E17</f>
        <v>0</v>
      </c>
      <c r="G17" s="4"/>
    </row>
    <row r="18" spans="3:8" x14ac:dyDescent="0.25">
      <c r="C18" s="12"/>
      <c r="D18" s="12"/>
      <c r="E18" s="17" t="s">
        <v>109</v>
      </c>
      <c r="F18" s="8">
        <f>F12+F13-F14-F15-F16</f>
        <v>4000000</v>
      </c>
      <c r="G18" s="4"/>
    </row>
    <row r="19" spans="3:8" ht="25.5" x14ac:dyDescent="0.25">
      <c r="C19" s="12"/>
      <c r="D19" s="12"/>
      <c r="E19" s="16" t="s">
        <v>110</v>
      </c>
      <c r="F19" s="9">
        <v>0</v>
      </c>
      <c r="G19" s="4"/>
    </row>
    <row r="20" spans="3:8" ht="25.5" x14ac:dyDescent="0.25">
      <c r="C20" s="12"/>
      <c r="D20" s="12"/>
      <c r="E20" s="16" t="s">
        <v>111</v>
      </c>
      <c r="F20" s="8">
        <v>0</v>
      </c>
    </row>
    <row r="21" spans="3:8" x14ac:dyDescent="0.25">
      <c r="C21" s="12"/>
      <c r="D21" s="12"/>
      <c r="E21" s="16" t="s">
        <v>112</v>
      </c>
      <c r="F21" s="9">
        <v>0</v>
      </c>
    </row>
    <row r="22" spans="3:8" x14ac:dyDescent="0.25">
      <c r="C22" s="12"/>
      <c r="D22" s="12"/>
      <c r="E22" s="16" t="s">
        <v>113</v>
      </c>
      <c r="F22" s="8">
        <v>0</v>
      </c>
    </row>
    <row r="23" spans="3:8" ht="25.5" x14ac:dyDescent="0.25">
      <c r="C23" s="12"/>
      <c r="D23" s="12"/>
      <c r="E23" s="16" t="s">
        <v>114</v>
      </c>
      <c r="F23" s="9">
        <v>0</v>
      </c>
    </row>
    <row r="24" spans="3:8" ht="25.5" x14ac:dyDescent="0.25">
      <c r="C24" s="12"/>
      <c r="D24" s="12"/>
      <c r="E24" s="16" t="s">
        <v>115</v>
      </c>
      <c r="F24" s="8">
        <v>0</v>
      </c>
    </row>
    <row r="25" spans="3:8" ht="38.25" x14ac:dyDescent="0.25">
      <c r="C25" s="12"/>
      <c r="D25" s="12"/>
      <c r="E25" s="16" t="s">
        <v>116</v>
      </c>
      <c r="F25" s="9">
        <v>0</v>
      </c>
    </row>
    <row r="26" spans="3:8" ht="25.5" x14ac:dyDescent="0.25">
      <c r="C26" s="12"/>
      <c r="D26" s="12"/>
      <c r="E26" s="16" t="s">
        <v>117</v>
      </c>
      <c r="F26" s="8">
        <v>0</v>
      </c>
    </row>
    <row r="27" spans="3:8" x14ac:dyDescent="0.25">
      <c r="C27" s="12"/>
      <c r="D27" s="12"/>
      <c r="E27" s="17" t="s">
        <v>118</v>
      </c>
      <c r="F27" s="9">
        <f>SUM(F18:F26)</f>
        <v>4000000</v>
      </c>
    </row>
    <row r="28" spans="3:8" x14ac:dyDescent="0.25">
      <c r="C28" s="12"/>
      <c r="D28" s="12"/>
      <c r="E28" s="16" t="s">
        <v>119</v>
      </c>
      <c r="F28" s="8">
        <v>0</v>
      </c>
    </row>
    <row r="29" spans="3:8" x14ac:dyDescent="0.25">
      <c r="C29" s="12"/>
      <c r="D29" s="12"/>
      <c r="E29" s="24" t="s">
        <v>120</v>
      </c>
      <c r="F29" s="15">
        <f>SUM(F27:F28)</f>
        <v>4000000</v>
      </c>
    </row>
    <row r="30" spans="3:8" x14ac:dyDescent="0.25">
      <c r="C30" s="12"/>
      <c r="D30" s="12"/>
      <c r="E30" s="16" t="s">
        <v>121</v>
      </c>
      <c r="F30" s="8">
        <v>0</v>
      </c>
    </row>
    <row r="31" spans="3:8" x14ac:dyDescent="0.25">
      <c r="C31" s="13"/>
      <c r="D31" s="13"/>
      <c r="E31" s="24" t="s">
        <v>59</v>
      </c>
      <c r="F31" s="18">
        <f>SUM(F29:F30)</f>
        <v>4000000</v>
      </c>
      <c r="H31" s="1"/>
    </row>
    <row r="32" spans="3:8" x14ac:dyDescent="0.25">
      <c r="G32" s="1"/>
    </row>
    <row r="34" spans="3:6" ht="43.5" customHeight="1" x14ac:dyDescent="0.25"/>
    <row r="35" spans="3:6" ht="15.75" x14ac:dyDescent="0.25">
      <c r="C35" s="79"/>
      <c r="D35" s="79"/>
      <c r="E35" s="79"/>
      <c r="F35" s="6"/>
    </row>
    <row r="36" spans="3:6" ht="15.75" x14ac:dyDescent="0.25">
      <c r="C36" s="5"/>
      <c r="D36" s="20"/>
      <c r="E36" s="20"/>
      <c r="F36" s="6"/>
    </row>
    <row r="37" spans="3:6" ht="15.75" x14ac:dyDescent="0.25">
      <c r="C37" s="5"/>
      <c r="D37" s="20"/>
      <c r="E37" s="20"/>
      <c r="F37" s="6"/>
    </row>
    <row r="38" spans="3:6" ht="15.75" x14ac:dyDescent="0.25">
      <c r="C38" s="40"/>
      <c r="D38" s="20"/>
      <c r="E38" s="20"/>
      <c r="F38" s="6"/>
    </row>
    <row r="39" spans="3:6" x14ac:dyDescent="0.25">
      <c r="F39"/>
    </row>
    <row r="40" spans="3:6" x14ac:dyDescent="0.25">
      <c r="F40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</sheetData>
  <mergeCells count="7">
    <mergeCell ref="C4:F4"/>
    <mergeCell ref="C5:F5"/>
    <mergeCell ref="C35:E35"/>
    <mergeCell ref="C6:F6"/>
    <mergeCell ref="C7:E7"/>
    <mergeCell ref="C8:E8"/>
    <mergeCell ref="D9:E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B2:I81"/>
  <sheetViews>
    <sheetView topLeftCell="A16" workbookViewId="0">
      <selection activeCell="E34" sqref="E34"/>
    </sheetView>
  </sheetViews>
  <sheetFormatPr baseColWidth="10" defaultColWidth="9.140625" defaultRowHeight="15" x14ac:dyDescent="0.25"/>
  <cols>
    <col min="2" max="3" width="2.7109375" style="7" customWidth="1"/>
    <col min="4" max="4" width="50" style="7" customWidth="1"/>
    <col min="5" max="5" width="17.42578125" style="4" customWidth="1"/>
    <col min="6" max="6" width="19.5703125" style="4" bestFit="1" customWidth="1"/>
    <col min="8" max="8" width="16.7109375" style="4" bestFit="1" customWidth="1"/>
    <col min="9" max="9" width="13" bestFit="1" customWidth="1"/>
  </cols>
  <sheetData>
    <row r="2" spans="2:9" x14ac:dyDescent="0.25">
      <c r="B2" s="21"/>
    </row>
    <row r="3" spans="2:9" ht="15.75" thickBot="1" x14ac:dyDescent="0.3">
      <c r="B3" s="21"/>
    </row>
    <row r="4" spans="2:9" s="7" customFormat="1" ht="18.75" x14ac:dyDescent="0.3">
      <c r="B4" s="69" t="s">
        <v>145</v>
      </c>
      <c r="C4" s="70"/>
      <c r="D4" s="70"/>
      <c r="E4" s="70"/>
      <c r="F4" s="71"/>
      <c r="H4" s="39"/>
    </row>
    <row r="5" spans="2:9" s="7" customFormat="1" ht="18.75" x14ac:dyDescent="0.3">
      <c r="B5" s="72" t="s">
        <v>146</v>
      </c>
      <c r="C5" s="73"/>
      <c r="D5" s="73"/>
      <c r="E5" s="73"/>
      <c r="F5" s="74"/>
      <c r="H5" s="39"/>
    </row>
    <row r="6" spans="2:9" s="7" customFormat="1" ht="19.5" thickBot="1" x14ac:dyDescent="0.35">
      <c r="B6" s="75" t="s">
        <v>1</v>
      </c>
      <c r="C6" s="76"/>
      <c r="D6" s="76"/>
      <c r="E6" s="76"/>
      <c r="F6" s="77"/>
      <c r="H6" s="39"/>
    </row>
    <row r="7" spans="2:9" s="7" customFormat="1" ht="43.5" thickBot="1" x14ac:dyDescent="0.3">
      <c r="B7" s="80"/>
      <c r="C7" s="81"/>
      <c r="D7" s="82"/>
      <c r="E7" s="22" t="s">
        <v>147</v>
      </c>
      <c r="F7" s="22" t="s">
        <v>141</v>
      </c>
      <c r="H7" s="39"/>
    </row>
    <row r="8" spans="2:9" ht="15" customHeight="1" x14ac:dyDescent="0.25">
      <c r="B8" s="83" t="s">
        <v>99</v>
      </c>
      <c r="C8" s="87"/>
      <c r="D8" s="88"/>
      <c r="E8" s="23"/>
      <c r="F8" s="23"/>
    </row>
    <row r="9" spans="2:9" x14ac:dyDescent="0.25">
      <c r="B9" s="12"/>
      <c r="C9" s="66" t="s">
        <v>59</v>
      </c>
      <c r="D9" s="61"/>
      <c r="E9" s="23"/>
      <c r="F9" s="23"/>
    </row>
    <row r="10" spans="2:9" x14ac:dyDescent="0.25">
      <c r="B10" s="12"/>
      <c r="C10" s="12"/>
      <c r="D10" s="16" t="s">
        <v>101</v>
      </c>
      <c r="E10" s="8">
        <v>153500000</v>
      </c>
      <c r="F10" s="8">
        <v>1816635600</v>
      </c>
    </row>
    <row r="11" spans="2:9" x14ac:dyDescent="0.25">
      <c r="B11" s="12"/>
      <c r="C11" s="12"/>
      <c r="D11" s="16" t="s">
        <v>102</v>
      </c>
      <c r="E11" s="9">
        <v>138500000</v>
      </c>
      <c r="F11" s="9">
        <v>1640635600</v>
      </c>
      <c r="I11" s="1"/>
    </row>
    <row r="12" spans="2:9" x14ac:dyDescent="0.25">
      <c r="B12" s="12"/>
      <c r="C12" s="12"/>
      <c r="D12" s="17" t="s">
        <v>103</v>
      </c>
      <c r="E12" s="8">
        <f>E10-E11</f>
        <v>15000000</v>
      </c>
      <c r="F12" s="8">
        <f>F10-F11</f>
        <v>176000000</v>
      </c>
      <c r="I12" s="1"/>
    </row>
    <row r="13" spans="2:9" x14ac:dyDescent="0.25">
      <c r="B13" s="12"/>
      <c r="C13" s="12"/>
      <c r="D13" s="16" t="s">
        <v>104</v>
      </c>
      <c r="E13" s="9">
        <v>0</v>
      </c>
      <c r="F13" s="9">
        <v>0</v>
      </c>
      <c r="I13" s="1"/>
    </row>
    <row r="14" spans="2:9" x14ac:dyDescent="0.25">
      <c r="B14" s="12"/>
      <c r="C14" s="12"/>
      <c r="D14" s="16" t="s">
        <v>105</v>
      </c>
      <c r="E14" s="8">
        <v>4500000</v>
      </c>
      <c r="F14" s="8">
        <v>42620000</v>
      </c>
      <c r="I14" s="1"/>
    </row>
    <row r="15" spans="2:9" x14ac:dyDescent="0.25">
      <c r="B15" s="12"/>
      <c r="C15" s="12"/>
      <c r="D15" s="16" t="s">
        <v>106</v>
      </c>
      <c r="E15" s="9">
        <v>6500000</v>
      </c>
      <c r="F15" s="9">
        <v>84300000</v>
      </c>
      <c r="I15" s="1"/>
    </row>
    <row r="16" spans="2:9" x14ac:dyDescent="0.25">
      <c r="B16" s="12"/>
      <c r="C16" s="12"/>
      <c r="D16" s="16" t="s">
        <v>107</v>
      </c>
      <c r="E16" s="8">
        <v>0</v>
      </c>
      <c r="F16" s="8">
        <v>0</v>
      </c>
    </row>
    <row r="17" spans="2:6" x14ac:dyDescent="0.25">
      <c r="B17" s="12"/>
      <c r="C17" s="12"/>
      <c r="D17" s="16" t="s">
        <v>108</v>
      </c>
      <c r="E17" s="9">
        <v>0</v>
      </c>
      <c r="F17" s="9">
        <v>0</v>
      </c>
    </row>
    <row r="18" spans="2:6" x14ac:dyDescent="0.25">
      <c r="B18" s="12"/>
      <c r="C18" s="12"/>
      <c r="D18" s="17" t="s">
        <v>109</v>
      </c>
      <c r="E18" s="8">
        <f>E12+E13-E14-E15-E16</f>
        <v>4000000</v>
      </c>
      <c r="F18" s="8">
        <f>F12+F13-F14-F15-F16</f>
        <v>49080000</v>
      </c>
    </row>
    <row r="19" spans="2:6" ht="25.5" x14ac:dyDescent="0.25">
      <c r="B19" s="12"/>
      <c r="C19" s="12"/>
      <c r="D19" s="16" t="s">
        <v>110</v>
      </c>
      <c r="E19" s="9">
        <v>0</v>
      </c>
      <c r="F19" s="9">
        <v>0</v>
      </c>
    </row>
    <row r="20" spans="2:6" ht="25.5" x14ac:dyDescent="0.25">
      <c r="B20" s="12"/>
      <c r="C20" s="12"/>
      <c r="D20" s="16" t="s">
        <v>111</v>
      </c>
      <c r="E20" s="8">
        <v>0</v>
      </c>
      <c r="F20" s="8">
        <v>0</v>
      </c>
    </row>
    <row r="21" spans="2:6" x14ac:dyDescent="0.25">
      <c r="B21" s="12"/>
      <c r="C21" s="12"/>
      <c r="D21" s="16" t="s">
        <v>112</v>
      </c>
      <c r="E21" s="9">
        <v>0</v>
      </c>
      <c r="F21" s="9">
        <v>0</v>
      </c>
    </row>
    <row r="22" spans="2:6" x14ac:dyDescent="0.25">
      <c r="B22" s="12"/>
      <c r="C22" s="12"/>
      <c r="D22" s="16" t="s">
        <v>113</v>
      </c>
      <c r="E22" s="8">
        <v>-200000</v>
      </c>
      <c r="F22" s="8">
        <v>-10000000</v>
      </c>
    </row>
    <row r="23" spans="2:6" ht="38.25" x14ac:dyDescent="0.25">
      <c r="B23" s="12"/>
      <c r="C23" s="12"/>
      <c r="D23" s="16" t="s">
        <v>114</v>
      </c>
      <c r="E23" s="9">
        <v>0</v>
      </c>
      <c r="F23" s="9">
        <v>0</v>
      </c>
    </row>
    <row r="24" spans="2:6" ht="25.5" x14ac:dyDescent="0.25">
      <c r="B24" s="12"/>
      <c r="C24" s="12"/>
      <c r="D24" s="16" t="s">
        <v>115</v>
      </c>
      <c r="E24" s="8">
        <v>0</v>
      </c>
      <c r="F24" s="8">
        <v>0</v>
      </c>
    </row>
    <row r="25" spans="2:6" ht="38.25" x14ac:dyDescent="0.25">
      <c r="B25" s="12"/>
      <c r="C25" s="12"/>
      <c r="D25" s="16" t="s">
        <v>116</v>
      </c>
      <c r="E25" s="9">
        <v>0</v>
      </c>
      <c r="F25" s="9">
        <v>0</v>
      </c>
    </row>
    <row r="26" spans="2:6" ht="25.5" x14ac:dyDescent="0.25">
      <c r="B26" s="12"/>
      <c r="C26" s="12"/>
      <c r="D26" s="16" t="s">
        <v>117</v>
      </c>
      <c r="E26" s="8">
        <v>0</v>
      </c>
      <c r="F26" s="8">
        <v>0</v>
      </c>
    </row>
    <row r="27" spans="2:6" x14ac:dyDescent="0.25">
      <c r="B27" s="12"/>
      <c r="C27" s="12"/>
      <c r="D27" s="17" t="s">
        <v>118</v>
      </c>
      <c r="E27" s="9">
        <f>SUM(E18:E26)</f>
        <v>3800000</v>
      </c>
      <c r="F27" s="9">
        <f>SUM(F18:F26)</f>
        <v>39080000</v>
      </c>
    </row>
    <row r="28" spans="2:6" x14ac:dyDescent="0.25">
      <c r="B28" s="12"/>
      <c r="C28" s="12"/>
      <c r="D28" s="16" t="s">
        <v>119</v>
      </c>
      <c r="E28" s="8">
        <v>0</v>
      </c>
      <c r="F28" s="8">
        <v>0</v>
      </c>
    </row>
    <row r="29" spans="2:6" ht="25.5" x14ac:dyDescent="0.25">
      <c r="B29" s="12"/>
      <c r="C29" s="12"/>
      <c r="D29" s="17" t="s">
        <v>120</v>
      </c>
      <c r="E29" s="15">
        <f>SUM(E27:E28)</f>
        <v>3800000</v>
      </c>
      <c r="F29" s="41">
        <f>SUM(F27:F28)</f>
        <v>39080000</v>
      </c>
    </row>
    <row r="30" spans="2:6" ht="25.5" x14ac:dyDescent="0.25">
      <c r="B30" s="12"/>
      <c r="C30" s="12"/>
      <c r="D30" s="16" t="s">
        <v>121</v>
      </c>
      <c r="E30" s="8">
        <v>0</v>
      </c>
      <c r="F30" s="8">
        <v>0</v>
      </c>
    </row>
    <row r="31" spans="2:6" x14ac:dyDescent="0.25">
      <c r="B31" s="13"/>
      <c r="C31" s="13"/>
      <c r="D31" s="17" t="s">
        <v>59</v>
      </c>
      <c r="E31" s="18">
        <f>SUM(E29:E30)</f>
        <v>3800000</v>
      </c>
      <c r="F31" s="42">
        <f>SUM(F29:F30)</f>
        <v>39080000</v>
      </c>
    </row>
    <row r="32" spans="2:6" x14ac:dyDescent="0.25">
      <c r="F32"/>
    </row>
    <row r="34" spans="2:6" ht="48" customHeight="1" x14ac:dyDescent="0.25"/>
    <row r="35" spans="2:6" ht="15.75" x14ac:dyDescent="0.25">
      <c r="B35" s="79"/>
      <c r="C35" s="79"/>
      <c r="D35" s="79"/>
      <c r="E35" s="6"/>
      <c r="F35"/>
    </row>
    <row r="36" spans="2:6" ht="15.75" x14ac:dyDescent="0.25">
      <c r="B36" s="5"/>
      <c r="C36" s="20"/>
      <c r="D36" s="20"/>
      <c r="E36" s="6"/>
      <c r="F36"/>
    </row>
    <row r="37" spans="2:6" ht="15.75" x14ac:dyDescent="0.25">
      <c r="B37" s="5"/>
      <c r="C37" s="20"/>
      <c r="D37" s="20"/>
      <c r="E37" s="6"/>
      <c r="F37"/>
    </row>
    <row r="38" spans="2:6" ht="15.75" x14ac:dyDescent="0.25">
      <c r="B38" s="40"/>
      <c r="C38" s="20"/>
      <c r="D38" s="20"/>
      <c r="E38" s="6"/>
      <c r="F38"/>
    </row>
    <row r="39" spans="2:6" x14ac:dyDescent="0.25">
      <c r="E39"/>
      <c r="F39"/>
    </row>
    <row r="40" spans="2:6" x14ac:dyDescent="0.25">
      <c r="E40"/>
      <c r="F40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  <row r="55" spans="2:6" x14ac:dyDescent="0.25">
      <c r="B55"/>
      <c r="C55"/>
      <c r="D55"/>
      <c r="E55"/>
      <c r="F55"/>
    </row>
    <row r="56" spans="2:6" x14ac:dyDescent="0.25">
      <c r="B56"/>
      <c r="C56"/>
      <c r="D56"/>
      <c r="E56"/>
      <c r="F56"/>
    </row>
    <row r="57" spans="2:6" x14ac:dyDescent="0.25">
      <c r="B57"/>
      <c r="C57"/>
      <c r="D57"/>
      <c r="E57"/>
      <c r="F57"/>
    </row>
    <row r="58" spans="2:6" x14ac:dyDescent="0.25">
      <c r="B58"/>
      <c r="C58"/>
      <c r="D58"/>
      <c r="E58"/>
      <c r="F58"/>
    </row>
    <row r="59" spans="2:6" x14ac:dyDescent="0.25">
      <c r="B59"/>
      <c r="C59"/>
      <c r="D59"/>
      <c r="E59"/>
      <c r="F59"/>
    </row>
    <row r="60" spans="2:6" x14ac:dyDescent="0.25">
      <c r="B60"/>
      <c r="C60"/>
      <c r="D60"/>
      <c r="E60"/>
      <c r="F60"/>
    </row>
    <row r="61" spans="2:6" x14ac:dyDescent="0.25">
      <c r="B61"/>
      <c r="C61"/>
      <c r="D61"/>
      <c r="E61"/>
      <c r="F61"/>
    </row>
    <row r="62" spans="2:6" x14ac:dyDescent="0.25">
      <c r="B62"/>
      <c r="C62"/>
      <c r="D62"/>
      <c r="E62"/>
      <c r="F62"/>
    </row>
    <row r="63" spans="2:6" x14ac:dyDescent="0.25">
      <c r="B63"/>
      <c r="C63"/>
      <c r="D63"/>
      <c r="E63"/>
      <c r="F63"/>
    </row>
    <row r="65" spans="2:6" x14ac:dyDescent="0.25">
      <c r="B65"/>
      <c r="C65"/>
      <c r="D65"/>
      <c r="E65"/>
      <c r="F65"/>
    </row>
    <row r="66" spans="2:6" x14ac:dyDescent="0.25">
      <c r="B66"/>
      <c r="C66"/>
      <c r="D66"/>
      <c r="E66"/>
      <c r="F66"/>
    </row>
    <row r="67" spans="2:6" x14ac:dyDescent="0.25">
      <c r="B67"/>
      <c r="C67"/>
      <c r="D67"/>
      <c r="E67"/>
      <c r="F67"/>
    </row>
    <row r="68" spans="2:6" x14ac:dyDescent="0.25">
      <c r="B68"/>
      <c r="C68"/>
      <c r="D68"/>
      <c r="E68"/>
      <c r="F68"/>
    </row>
    <row r="69" spans="2:6" x14ac:dyDescent="0.25">
      <c r="B69"/>
      <c r="C69"/>
      <c r="D69"/>
      <c r="E69"/>
      <c r="F69"/>
    </row>
    <row r="70" spans="2:6" x14ac:dyDescent="0.25">
      <c r="B70"/>
      <c r="C70"/>
      <c r="D70"/>
      <c r="E70"/>
      <c r="F70"/>
    </row>
    <row r="71" spans="2:6" x14ac:dyDescent="0.25">
      <c r="B71"/>
      <c r="C71"/>
      <c r="D71"/>
      <c r="E71"/>
      <c r="F71"/>
    </row>
    <row r="72" spans="2:6" x14ac:dyDescent="0.25">
      <c r="B72"/>
      <c r="C72"/>
      <c r="D72"/>
      <c r="E72"/>
      <c r="F72"/>
    </row>
    <row r="73" spans="2:6" x14ac:dyDescent="0.25">
      <c r="B73"/>
      <c r="C73"/>
      <c r="D73"/>
      <c r="E73"/>
      <c r="F73"/>
    </row>
    <row r="74" spans="2:6" x14ac:dyDescent="0.25">
      <c r="B74"/>
      <c r="C74"/>
      <c r="D74"/>
      <c r="E74"/>
      <c r="F74"/>
    </row>
    <row r="75" spans="2:6" x14ac:dyDescent="0.25">
      <c r="B75"/>
      <c r="C75"/>
      <c r="D75"/>
      <c r="E75"/>
      <c r="F75"/>
    </row>
    <row r="76" spans="2:6" x14ac:dyDescent="0.25">
      <c r="B76"/>
      <c r="C76"/>
      <c r="D76"/>
      <c r="E76"/>
      <c r="F76"/>
    </row>
    <row r="77" spans="2:6" x14ac:dyDescent="0.25">
      <c r="B77"/>
      <c r="C77"/>
      <c r="D77"/>
      <c r="E77"/>
      <c r="F77"/>
    </row>
    <row r="78" spans="2:6" x14ac:dyDescent="0.25">
      <c r="B78"/>
      <c r="C78"/>
      <c r="D78"/>
      <c r="E78"/>
      <c r="F78"/>
    </row>
    <row r="79" spans="2:6" x14ac:dyDescent="0.25">
      <c r="B79"/>
      <c r="C79"/>
      <c r="D79"/>
      <c r="E79"/>
      <c r="F79"/>
    </row>
    <row r="80" spans="2:6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</sheetData>
  <mergeCells count="7">
    <mergeCell ref="B35:D35"/>
    <mergeCell ref="B4:F4"/>
    <mergeCell ref="B6:F6"/>
    <mergeCell ref="B7:D7"/>
    <mergeCell ref="B8:D8"/>
    <mergeCell ref="C9:D9"/>
    <mergeCell ref="B5:F5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2:H27"/>
  <sheetViews>
    <sheetView tabSelected="1" workbookViewId="0">
      <selection activeCell="C23" sqref="C23"/>
    </sheetView>
  </sheetViews>
  <sheetFormatPr baseColWidth="10" defaultColWidth="9.140625" defaultRowHeight="15" x14ac:dyDescent="0.25"/>
  <cols>
    <col min="1" max="1" width="28.7109375" customWidth="1"/>
    <col min="2" max="2" width="16.28515625" customWidth="1"/>
    <col min="3" max="3" width="17.28515625" customWidth="1"/>
    <col min="4" max="4" width="17.85546875" customWidth="1"/>
    <col min="5" max="5" width="17.28515625" customWidth="1"/>
    <col min="6" max="7" width="14" bestFit="1" customWidth="1"/>
    <col min="8" max="8" width="13" bestFit="1" customWidth="1"/>
  </cols>
  <sheetData>
    <row r="2" spans="1:8" ht="18.75" x14ac:dyDescent="0.3">
      <c r="A2" s="72" t="s">
        <v>145</v>
      </c>
      <c r="B2" s="73"/>
      <c r="C2" s="73"/>
      <c r="D2" s="73"/>
      <c r="E2" s="73"/>
    </row>
    <row r="3" spans="1:8" ht="18.75" x14ac:dyDescent="0.3">
      <c r="A3" s="72" t="s">
        <v>146</v>
      </c>
      <c r="B3" s="73"/>
      <c r="C3" s="73"/>
      <c r="D3" s="73"/>
      <c r="E3" s="73"/>
    </row>
    <row r="4" spans="1:8" ht="18.75" x14ac:dyDescent="0.3">
      <c r="A4" s="72" t="s">
        <v>137</v>
      </c>
      <c r="B4" s="73"/>
      <c r="C4" s="73"/>
      <c r="D4" s="73"/>
      <c r="E4" s="73"/>
    </row>
    <row r="5" spans="1:8" ht="18.75" x14ac:dyDescent="0.3">
      <c r="A5" s="72" t="s">
        <v>147</v>
      </c>
      <c r="B5" s="73"/>
      <c r="C5" s="73"/>
      <c r="D5" s="73"/>
      <c r="E5" s="73"/>
    </row>
    <row r="6" spans="1:8" ht="15.75" thickBot="1" x14ac:dyDescent="0.3"/>
    <row r="7" spans="1:8" ht="55.5" customHeight="1" thickBot="1" x14ac:dyDescent="0.3">
      <c r="A7" s="89" t="s">
        <v>132</v>
      </c>
      <c r="B7" s="90"/>
      <c r="C7" s="43" t="s">
        <v>133</v>
      </c>
      <c r="D7" s="44" t="s">
        <v>139</v>
      </c>
      <c r="E7" s="45" t="s">
        <v>134</v>
      </c>
      <c r="F7" s="7"/>
    </row>
    <row r="8" spans="1:8" ht="15.75" thickBot="1" x14ac:dyDescent="0.3">
      <c r="A8" s="46" t="s">
        <v>142</v>
      </c>
      <c r="B8" s="47">
        <f>+'BG COMPARATIVO'!I48</f>
        <v>513125544</v>
      </c>
      <c r="C8" s="47">
        <f>+'BG COMPARATIVO'!I49</f>
        <v>39080000</v>
      </c>
      <c r="D8" s="48">
        <f>+'BG COMPARATIVO'!I50</f>
        <v>0</v>
      </c>
      <c r="E8" s="49">
        <f>SUM(B8:D8)</f>
        <v>552205544</v>
      </c>
      <c r="F8" s="7"/>
    </row>
    <row r="9" spans="1:8" ht="15.75" thickBot="1" x14ac:dyDescent="0.3">
      <c r="A9" s="50"/>
      <c r="B9" s="51"/>
      <c r="C9" s="51"/>
      <c r="D9" s="52"/>
      <c r="E9" s="53"/>
      <c r="F9" s="7"/>
    </row>
    <row r="10" spans="1:8" ht="15.75" thickBot="1" x14ac:dyDescent="0.3">
      <c r="A10" s="46" t="s">
        <v>135</v>
      </c>
      <c r="B10" s="47"/>
      <c r="C10" s="47">
        <f>-C8</f>
        <v>-39080000</v>
      </c>
      <c r="D10" s="48"/>
      <c r="E10" s="49">
        <f>SUM(C10:C10)</f>
        <v>-39080000</v>
      </c>
      <c r="F10" s="7"/>
    </row>
    <row r="11" spans="1:8" ht="15.75" thickBot="1" x14ac:dyDescent="0.3">
      <c r="A11" s="50"/>
      <c r="B11" s="51"/>
      <c r="C11" s="51"/>
      <c r="D11" s="52"/>
      <c r="E11" s="53"/>
      <c r="F11" s="7"/>
    </row>
    <row r="12" spans="1:8" ht="15.75" thickBot="1" x14ac:dyDescent="0.3">
      <c r="A12" s="46" t="s">
        <v>143</v>
      </c>
      <c r="B12" s="47"/>
      <c r="C12" s="47">
        <f>+'GYP 2017'!F31</f>
        <v>4000000</v>
      </c>
      <c r="D12" s="48"/>
      <c r="E12" s="49">
        <f>SUM(C12:C12)</f>
        <v>4000000</v>
      </c>
      <c r="F12" s="7"/>
    </row>
    <row r="13" spans="1:8" ht="15.75" thickBot="1" x14ac:dyDescent="0.3">
      <c r="A13" s="50"/>
      <c r="B13" s="51"/>
      <c r="C13" s="51"/>
      <c r="D13" s="52"/>
      <c r="E13" s="53"/>
      <c r="F13" s="7"/>
    </row>
    <row r="14" spans="1:8" ht="30.75" thickBot="1" x14ac:dyDescent="0.3">
      <c r="A14" s="54" t="s">
        <v>148</v>
      </c>
      <c r="B14" s="47">
        <f>+'BG COMPARATIVO'!H48-'BG COMPARATIVO'!I48</f>
        <v>0</v>
      </c>
      <c r="C14" s="47"/>
      <c r="D14" s="48">
        <f>+'BG COMPARATIVO'!H50-'BG COMPARATIVO'!I50</f>
        <v>124292282</v>
      </c>
      <c r="E14" s="49">
        <f>SUM(B14:D14)</f>
        <v>124292282</v>
      </c>
      <c r="F14" s="7"/>
    </row>
    <row r="15" spans="1:8" ht="15.75" thickBot="1" x14ac:dyDescent="0.3">
      <c r="A15" s="50"/>
      <c r="B15" s="51"/>
      <c r="C15" s="51"/>
      <c r="D15" s="52"/>
      <c r="E15" s="53"/>
      <c r="F15" s="7"/>
    </row>
    <row r="16" spans="1:8" ht="30.75" thickBot="1" x14ac:dyDescent="0.3">
      <c r="A16" s="54" t="s">
        <v>149</v>
      </c>
      <c r="B16" s="55">
        <f>SUM(B8:B14)</f>
        <v>513125544</v>
      </c>
      <c r="C16" s="55">
        <f>SUM(C8:C13)</f>
        <v>4000000</v>
      </c>
      <c r="D16" s="56">
        <f>SUM(D8:D14)</f>
        <v>124292282</v>
      </c>
      <c r="E16" s="57">
        <f>SUM(E8:E15)</f>
        <v>641417826</v>
      </c>
      <c r="F16" s="7"/>
      <c r="G16" s="1"/>
      <c r="H16" s="1"/>
    </row>
    <row r="17" spans="1:7" ht="15.75" thickBot="1" x14ac:dyDescent="0.3">
      <c r="A17" s="50"/>
      <c r="B17" s="51"/>
      <c r="C17" s="51"/>
      <c r="D17" s="52"/>
      <c r="E17" s="53"/>
      <c r="F17" s="58"/>
      <c r="G17" s="1"/>
    </row>
    <row r="18" spans="1:7" ht="15.75" thickBot="1" x14ac:dyDescent="0.3">
      <c r="A18" s="46" t="s">
        <v>136</v>
      </c>
      <c r="B18" s="47">
        <f>+B16</f>
        <v>513125544</v>
      </c>
      <c r="C18" s="47">
        <f>+C16</f>
        <v>4000000</v>
      </c>
      <c r="D18" s="48">
        <f>+D16</f>
        <v>124292282</v>
      </c>
      <c r="E18" s="49"/>
      <c r="F18" s="58"/>
    </row>
    <row r="19" spans="1:7" ht="15.75" thickBot="1" x14ac:dyDescent="0.3">
      <c r="A19" s="35"/>
      <c r="B19" s="36"/>
      <c r="C19" s="36"/>
      <c r="D19" s="37"/>
      <c r="E19" s="38"/>
    </row>
    <row r="23" spans="1:7" ht="29.25" customHeight="1" x14ac:dyDescent="0.25"/>
    <row r="24" spans="1:7" ht="15.75" x14ac:dyDescent="0.25">
      <c r="A24" s="79"/>
      <c r="B24" s="79"/>
      <c r="C24" s="6"/>
    </row>
    <row r="25" spans="1:7" ht="15.75" x14ac:dyDescent="0.25">
      <c r="A25" s="5"/>
      <c r="B25" s="20"/>
      <c r="C25" s="6"/>
    </row>
    <row r="26" spans="1:7" ht="15.75" x14ac:dyDescent="0.25">
      <c r="A26" s="5"/>
      <c r="B26" s="20"/>
      <c r="C26" s="6"/>
    </row>
    <row r="27" spans="1:7" ht="15.75" x14ac:dyDescent="0.25">
      <c r="A27" s="40"/>
      <c r="B27" s="20"/>
      <c r="C27" s="6"/>
    </row>
  </sheetData>
  <mergeCells count="6">
    <mergeCell ref="A24:B24"/>
    <mergeCell ref="A2:E2"/>
    <mergeCell ref="A3:E3"/>
    <mergeCell ref="A4:E4"/>
    <mergeCell ref="A7:B7"/>
    <mergeCell ref="A5:E5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B1:I86"/>
  <sheetViews>
    <sheetView topLeftCell="A62" workbookViewId="0">
      <selection activeCell="I70" sqref="I70"/>
    </sheetView>
  </sheetViews>
  <sheetFormatPr baseColWidth="10" defaultColWidth="9.140625" defaultRowHeight="15" x14ac:dyDescent="0.25"/>
  <cols>
    <col min="2" max="4" width="2.7109375" style="7" customWidth="1"/>
    <col min="5" max="5" width="57" style="7" customWidth="1"/>
    <col min="6" max="6" width="26.28515625" style="4" customWidth="1"/>
    <col min="8" max="8" width="14.7109375" style="4" bestFit="1" customWidth="1"/>
    <col min="9" max="9" width="17.42578125" bestFit="1" customWidth="1"/>
  </cols>
  <sheetData>
    <row r="1" spans="2:6" ht="18.75" x14ac:dyDescent="0.3">
      <c r="B1" s="69" t="s">
        <v>145</v>
      </c>
      <c r="C1" s="70"/>
      <c r="D1" s="70"/>
      <c r="E1" s="70"/>
      <c r="F1" s="71"/>
    </row>
    <row r="2" spans="2:6" ht="18.75" x14ac:dyDescent="0.3">
      <c r="B2" s="72" t="s">
        <v>146</v>
      </c>
      <c r="C2" s="73"/>
      <c r="D2" s="73"/>
      <c r="E2" s="73"/>
      <c r="F2" s="74"/>
    </row>
    <row r="3" spans="2:6" ht="18.75" x14ac:dyDescent="0.3">
      <c r="B3" s="72" t="s">
        <v>0</v>
      </c>
      <c r="C3" s="73"/>
      <c r="D3" s="73"/>
      <c r="E3" s="73"/>
      <c r="F3" s="74"/>
    </row>
    <row r="4" spans="2:6" ht="15.75" thickBot="1" x14ac:dyDescent="0.3">
      <c r="B4" s="91" t="s">
        <v>147</v>
      </c>
      <c r="C4" s="92"/>
      <c r="D4" s="92"/>
      <c r="E4" s="92"/>
      <c r="F4" s="93"/>
    </row>
    <row r="5" spans="2:6" x14ac:dyDescent="0.25">
      <c r="B5" s="83" t="s">
        <v>122</v>
      </c>
      <c r="C5" s="87"/>
      <c r="D5" s="87"/>
      <c r="E5" s="88"/>
      <c r="F5" s="32"/>
    </row>
    <row r="6" spans="2:6" x14ac:dyDescent="0.25">
      <c r="B6" s="12"/>
      <c r="C6" s="66" t="s">
        <v>123</v>
      </c>
      <c r="D6" s="62"/>
      <c r="E6" s="61"/>
      <c r="F6" s="23"/>
    </row>
    <row r="7" spans="2:6" x14ac:dyDescent="0.25">
      <c r="B7" s="12"/>
      <c r="C7" s="12"/>
      <c r="D7" s="60" t="s">
        <v>8</v>
      </c>
      <c r="E7" s="61"/>
      <c r="F7" s="8">
        <f>+'GYP 2017'!F31</f>
        <v>4000000</v>
      </c>
    </row>
    <row r="8" spans="2:6" x14ac:dyDescent="0.25">
      <c r="B8" s="12"/>
      <c r="C8" s="12"/>
      <c r="D8" s="66" t="s">
        <v>124</v>
      </c>
      <c r="E8" s="61"/>
      <c r="F8" s="23"/>
    </row>
    <row r="9" spans="2:6" x14ac:dyDescent="0.25">
      <c r="B9" s="12"/>
      <c r="C9" s="12"/>
      <c r="D9" s="12"/>
      <c r="E9" s="16" t="s">
        <v>9</v>
      </c>
      <c r="F9" s="8">
        <v>0</v>
      </c>
    </row>
    <row r="10" spans="2:6" x14ac:dyDescent="0.25">
      <c r="B10" s="12"/>
      <c r="C10" s="12"/>
      <c r="D10" s="12"/>
      <c r="E10" s="16" t="s">
        <v>10</v>
      </c>
      <c r="F10" s="9">
        <v>0</v>
      </c>
    </row>
    <row r="11" spans="2:6" ht="25.5" x14ac:dyDescent="0.25">
      <c r="B11" s="12"/>
      <c r="C11" s="12"/>
      <c r="D11" s="12"/>
      <c r="E11" s="16" t="s">
        <v>11</v>
      </c>
      <c r="F11" s="8">
        <v>0</v>
      </c>
    </row>
    <row r="12" spans="2:6" x14ac:dyDescent="0.25">
      <c r="B12" s="12"/>
      <c r="C12" s="12"/>
      <c r="D12" s="12"/>
      <c r="E12" s="16" t="s">
        <v>12</v>
      </c>
      <c r="F12" s="9">
        <v>0</v>
      </c>
    </row>
    <row r="13" spans="2:6" x14ac:dyDescent="0.25">
      <c r="B13" s="12"/>
      <c r="C13" s="12"/>
      <c r="D13" s="12"/>
      <c r="E13" s="16" t="s">
        <v>13</v>
      </c>
      <c r="F13" s="8">
        <v>0</v>
      </c>
    </row>
    <row r="14" spans="2:6" ht="25.5" x14ac:dyDescent="0.25">
      <c r="B14" s="12"/>
      <c r="C14" s="12"/>
      <c r="D14" s="12"/>
      <c r="E14" s="16" t="s">
        <v>14</v>
      </c>
      <c r="F14" s="9">
        <v>0</v>
      </c>
    </row>
    <row r="15" spans="2:6" x14ac:dyDescent="0.25">
      <c r="B15" s="12"/>
      <c r="C15" s="12"/>
      <c r="D15" s="12"/>
      <c r="E15" s="16" t="s">
        <v>15</v>
      </c>
      <c r="F15" s="8">
        <v>0</v>
      </c>
    </row>
    <row r="16" spans="2:6" x14ac:dyDescent="0.25">
      <c r="B16" s="12"/>
      <c r="C16" s="12"/>
      <c r="D16" s="12"/>
      <c r="E16" s="16" t="s">
        <v>16</v>
      </c>
      <c r="F16" s="9">
        <v>0</v>
      </c>
    </row>
    <row r="17" spans="2:6" ht="25.5" x14ac:dyDescent="0.25">
      <c r="B17" s="12"/>
      <c r="C17" s="12"/>
      <c r="D17" s="12"/>
      <c r="E17" s="16" t="s">
        <v>17</v>
      </c>
      <c r="F17" s="8">
        <v>0</v>
      </c>
    </row>
    <row r="18" spans="2:6" x14ac:dyDescent="0.25">
      <c r="B18" s="12"/>
      <c r="C18" s="12"/>
      <c r="D18" s="12"/>
      <c r="E18" s="16" t="s">
        <v>18</v>
      </c>
      <c r="F18" s="9">
        <v>0</v>
      </c>
    </row>
    <row r="19" spans="2:6" x14ac:dyDescent="0.25">
      <c r="B19" s="12"/>
      <c r="C19" s="12"/>
      <c r="D19" s="13"/>
      <c r="E19" s="17" t="s">
        <v>19</v>
      </c>
      <c r="F19" s="8">
        <f>SUM(F7:F18)</f>
        <v>4000000</v>
      </c>
    </row>
    <row r="20" spans="2:6" ht="27.95" customHeight="1" x14ac:dyDescent="0.25">
      <c r="B20" s="12"/>
      <c r="C20" s="12"/>
      <c r="D20" s="66" t="s">
        <v>125</v>
      </c>
      <c r="E20" s="61"/>
      <c r="F20" s="23"/>
    </row>
    <row r="21" spans="2:6" x14ac:dyDescent="0.25">
      <c r="B21" s="12"/>
      <c r="C21" s="12"/>
      <c r="D21" s="12"/>
      <c r="E21" s="16" t="s">
        <v>20</v>
      </c>
      <c r="F21" s="8">
        <v>-46767257</v>
      </c>
    </row>
    <row r="22" spans="2:6" ht="25.5" x14ac:dyDescent="0.25">
      <c r="B22" s="12"/>
      <c r="C22" s="12"/>
      <c r="D22" s="12"/>
      <c r="E22" s="16" t="s">
        <v>21</v>
      </c>
      <c r="F22" s="9">
        <v>0</v>
      </c>
    </row>
    <row r="23" spans="2:6" ht="25.5" x14ac:dyDescent="0.25">
      <c r="B23" s="12"/>
      <c r="C23" s="12"/>
      <c r="D23" s="12"/>
      <c r="E23" s="16" t="s">
        <v>22</v>
      </c>
      <c r="F23" s="8">
        <v>0</v>
      </c>
    </row>
    <row r="24" spans="2:6" ht="25.5" x14ac:dyDescent="0.25">
      <c r="B24" s="12"/>
      <c r="C24" s="12"/>
      <c r="D24" s="12"/>
      <c r="E24" s="16" t="s">
        <v>23</v>
      </c>
      <c r="F24" s="9">
        <v>-35721046</v>
      </c>
    </row>
    <row r="25" spans="2:6" ht="25.5" x14ac:dyDescent="0.25">
      <c r="B25" s="12"/>
      <c r="C25" s="12"/>
      <c r="D25" s="12"/>
      <c r="E25" s="16" t="s">
        <v>24</v>
      </c>
      <c r="F25" s="8">
        <v>82542021</v>
      </c>
    </row>
    <row r="26" spans="2:6" x14ac:dyDescent="0.25">
      <c r="B26" s="12"/>
      <c r="C26" s="12"/>
      <c r="D26" s="12"/>
      <c r="E26" s="16" t="s">
        <v>25</v>
      </c>
      <c r="F26" s="9">
        <v>0</v>
      </c>
    </row>
    <row r="27" spans="2:6" ht="25.5" x14ac:dyDescent="0.25">
      <c r="B27" s="12"/>
      <c r="C27" s="12"/>
      <c r="D27" s="13"/>
      <c r="E27" s="16" t="s">
        <v>26</v>
      </c>
      <c r="F27" s="8">
        <f>SUM(F21:F26)</f>
        <v>53718</v>
      </c>
    </row>
    <row r="28" spans="2:6" ht="27.95" customHeight="1" x14ac:dyDescent="0.25">
      <c r="B28" s="12"/>
      <c r="C28" s="12"/>
      <c r="D28" s="66" t="s">
        <v>126</v>
      </c>
      <c r="E28" s="61"/>
      <c r="F28" s="23"/>
    </row>
    <row r="29" spans="2:6" ht="25.5" x14ac:dyDescent="0.25">
      <c r="B29" s="12"/>
      <c r="C29" s="12"/>
      <c r="D29" s="12"/>
      <c r="E29" s="16" t="s">
        <v>27</v>
      </c>
      <c r="F29" s="8">
        <v>0</v>
      </c>
    </row>
    <row r="30" spans="2:6" ht="25.5" x14ac:dyDescent="0.25">
      <c r="B30" s="12"/>
      <c r="C30" s="12"/>
      <c r="D30" s="12"/>
      <c r="E30" s="16" t="s">
        <v>28</v>
      </c>
      <c r="F30" s="9">
        <v>0</v>
      </c>
    </row>
    <row r="31" spans="2:6" ht="25.5" x14ac:dyDescent="0.25">
      <c r="B31" s="12"/>
      <c r="C31" s="12"/>
      <c r="D31" s="12"/>
      <c r="E31" s="16" t="s">
        <v>29</v>
      </c>
      <c r="F31" s="8">
        <v>0</v>
      </c>
    </row>
    <row r="32" spans="2:6" ht="25.5" x14ac:dyDescent="0.25">
      <c r="B32" s="12"/>
      <c r="C32" s="12"/>
      <c r="D32" s="12"/>
      <c r="E32" s="16" t="s">
        <v>30</v>
      </c>
      <c r="F32" s="9">
        <v>0</v>
      </c>
    </row>
    <row r="33" spans="2:6" x14ac:dyDescent="0.25">
      <c r="B33" s="12"/>
      <c r="C33" s="12"/>
      <c r="D33" s="12"/>
      <c r="E33" s="16" t="s">
        <v>31</v>
      </c>
      <c r="F33" s="8">
        <v>0</v>
      </c>
    </row>
    <row r="34" spans="2:6" x14ac:dyDescent="0.25">
      <c r="B34" s="12"/>
      <c r="C34" s="12"/>
      <c r="D34" s="12"/>
      <c r="E34" s="16" t="s">
        <v>32</v>
      </c>
      <c r="F34" s="9">
        <v>0</v>
      </c>
    </row>
    <row r="35" spans="2:6" x14ac:dyDescent="0.25">
      <c r="B35" s="12"/>
      <c r="C35" s="12"/>
      <c r="D35" s="12"/>
      <c r="E35" s="16" t="s">
        <v>33</v>
      </c>
      <c r="F35" s="8">
        <v>0</v>
      </c>
    </row>
    <row r="36" spans="2:6" x14ac:dyDescent="0.25">
      <c r="B36" s="12"/>
      <c r="C36" s="12"/>
      <c r="D36" s="12"/>
      <c r="E36" s="16" t="s">
        <v>34</v>
      </c>
      <c r="F36" s="9">
        <v>0</v>
      </c>
    </row>
    <row r="37" spans="2:6" x14ac:dyDescent="0.25">
      <c r="B37" s="12"/>
      <c r="C37" s="12"/>
      <c r="D37" s="12"/>
      <c r="E37" s="16" t="s">
        <v>35</v>
      </c>
      <c r="F37" s="8">
        <v>0</v>
      </c>
    </row>
    <row r="38" spans="2:6" x14ac:dyDescent="0.25">
      <c r="B38" s="12"/>
      <c r="C38" s="12"/>
      <c r="D38" s="12"/>
      <c r="E38" s="16" t="s">
        <v>36</v>
      </c>
      <c r="F38" s="9">
        <v>0</v>
      </c>
    </row>
    <row r="39" spans="2:6" x14ac:dyDescent="0.25">
      <c r="B39" s="12"/>
      <c r="C39" s="12"/>
      <c r="D39" s="12"/>
      <c r="E39" s="16" t="s">
        <v>37</v>
      </c>
      <c r="F39" s="8">
        <v>0</v>
      </c>
    </row>
    <row r="40" spans="2:6" x14ac:dyDescent="0.25">
      <c r="B40" s="12"/>
      <c r="C40" s="12"/>
      <c r="D40" s="12"/>
      <c r="E40" s="16" t="s">
        <v>38</v>
      </c>
      <c r="F40" s="9">
        <v>0</v>
      </c>
    </row>
    <row r="41" spans="2:6" ht="25.5" x14ac:dyDescent="0.25">
      <c r="B41" s="12"/>
      <c r="C41" s="12"/>
      <c r="D41" s="12"/>
      <c r="E41" s="16" t="s">
        <v>39</v>
      </c>
      <c r="F41" s="8">
        <v>0</v>
      </c>
    </row>
    <row r="42" spans="2:6" ht="25.5" x14ac:dyDescent="0.25">
      <c r="B42" s="12"/>
      <c r="C42" s="12"/>
      <c r="D42" s="12"/>
      <c r="E42" s="16" t="s">
        <v>40</v>
      </c>
      <c r="F42" s="9">
        <v>0</v>
      </c>
    </row>
    <row r="43" spans="2:6" x14ac:dyDescent="0.25">
      <c r="B43" s="12"/>
      <c r="C43" s="12"/>
      <c r="D43" s="12"/>
      <c r="E43" s="16" t="s">
        <v>41</v>
      </c>
      <c r="F43" s="8">
        <v>0</v>
      </c>
    </row>
    <row r="44" spans="2:6" x14ac:dyDescent="0.25">
      <c r="B44" s="12"/>
      <c r="C44" s="12"/>
      <c r="D44" s="12"/>
      <c r="E44" s="16" t="s">
        <v>42</v>
      </c>
      <c r="F44" s="9">
        <v>0</v>
      </c>
    </row>
    <row r="45" spans="2:6" x14ac:dyDescent="0.25">
      <c r="B45" s="12"/>
      <c r="C45" s="12"/>
      <c r="D45" s="12"/>
      <c r="E45" s="16" t="s">
        <v>150</v>
      </c>
      <c r="F45" s="9">
        <v>-9350000</v>
      </c>
    </row>
    <row r="46" spans="2:6" x14ac:dyDescent="0.25">
      <c r="B46" s="12"/>
      <c r="C46" s="12"/>
      <c r="D46" s="12"/>
      <c r="E46" s="16" t="s">
        <v>25</v>
      </c>
      <c r="F46" s="8">
        <v>0</v>
      </c>
    </row>
    <row r="47" spans="2:6" ht="25.5" x14ac:dyDescent="0.25">
      <c r="B47" s="12"/>
      <c r="C47" s="12"/>
      <c r="D47" s="13"/>
      <c r="E47" s="16" t="s">
        <v>43</v>
      </c>
      <c r="F47" s="9">
        <f>SUM(F29:F46)</f>
        <v>-9350000</v>
      </c>
    </row>
    <row r="48" spans="2:6" ht="27.95" customHeight="1" x14ac:dyDescent="0.25">
      <c r="B48" s="12"/>
      <c r="C48" s="12"/>
      <c r="D48" s="66" t="s">
        <v>127</v>
      </c>
      <c r="E48" s="61"/>
      <c r="F48" s="23"/>
    </row>
    <row r="49" spans="2:6" ht="25.5" x14ac:dyDescent="0.25">
      <c r="B49" s="12"/>
      <c r="C49" s="12"/>
      <c r="D49" s="12"/>
      <c r="E49" s="16" t="s">
        <v>44</v>
      </c>
      <c r="F49" s="9">
        <v>0</v>
      </c>
    </row>
    <row r="50" spans="2:6" x14ac:dyDescent="0.25">
      <c r="B50" s="12"/>
      <c r="C50" s="12"/>
      <c r="D50" s="12"/>
      <c r="E50" s="16" t="s">
        <v>45</v>
      </c>
      <c r="F50" s="8">
        <v>0</v>
      </c>
    </row>
    <row r="51" spans="2:6" x14ac:dyDescent="0.25">
      <c r="B51" s="12"/>
      <c r="C51" s="12"/>
      <c r="D51" s="12"/>
      <c r="E51" s="16" t="s">
        <v>140</v>
      </c>
      <c r="F51" s="8">
        <v>0</v>
      </c>
    </row>
    <row r="52" spans="2:6" x14ac:dyDescent="0.25">
      <c r="B52" s="12"/>
      <c r="C52" s="12"/>
      <c r="D52" s="12"/>
      <c r="E52" s="16" t="s">
        <v>46</v>
      </c>
      <c r="F52" s="9">
        <v>0</v>
      </c>
    </row>
    <row r="53" spans="2:6" x14ac:dyDescent="0.25">
      <c r="B53" s="12"/>
      <c r="C53" s="12"/>
      <c r="D53" s="12"/>
      <c r="E53" s="16" t="s">
        <v>47</v>
      </c>
      <c r="F53" s="8">
        <v>0</v>
      </c>
    </row>
    <row r="54" spans="2:6" x14ac:dyDescent="0.25">
      <c r="B54" s="12"/>
      <c r="C54" s="12"/>
      <c r="D54" s="12"/>
      <c r="E54" s="16" t="s">
        <v>128</v>
      </c>
      <c r="F54" s="9">
        <v>0</v>
      </c>
    </row>
    <row r="55" spans="2:6" x14ac:dyDescent="0.25">
      <c r="B55" s="12"/>
      <c r="C55" s="12"/>
      <c r="D55" s="12"/>
      <c r="E55" s="16" t="s">
        <v>144</v>
      </c>
      <c r="F55" s="9">
        <v>5383282</v>
      </c>
    </row>
    <row r="56" spans="2:6" x14ac:dyDescent="0.25">
      <c r="B56" s="12"/>
      <c r="C56" s="12"/>
      <c r="D56" s="12"/>
      <c r="E56" s="16" t="s">
        <v>48</v>
      </c>
      <c r="F56" s="8">
        <v>0</v>
      </c>
    </row>
    <row r="57" spans="2:6" x14ac:dyDescent="0.25">
      <c r="B57" s="12"/>
      <c r="C57" s="12"/>
      <c r="D57" s="12"/>
      <c r="E57" s="16" t="s">
        <v>49</v>
      </c>
      <c r="F57" s="9">
        <v>0</v>
      </c>
    </row>
    <row r="58" spans="2:6" x14ac:dyDescent="0.25">
      <c r="B58" s="12"/>
      <c r="C58" s="12"/>
      <c r="D58" s="12"/>
      <c r="E58" s="16" t="s">
        <v>50</v>
      </c>
      <c r="F58" s="8">
        <v>0</v>
      </c>
    </row>
    <row r="59" spans="2:6" x14ac:dyDescent="0.25">
      <c r="B59" s="12"/>
      <c r="C59" s="12"/>
      <c r="D59" s="12"/>
      <c r="E59" s="16" t="s">
        <v>51</v>
      </c>
      <c r="F59" s="9">
        <v>0</v>
      </c>
    </row>
    <row r="60" spans="2:6" x14ac:dyDescent="0.25">
      <c r="B60" s="12"/>
      <c r="C60" s="12"/>
      <c r="D60" s="12"/>
      <c r="E60" s="16" t="s">
        <v>52</v>
      </c>
      <c r="F60" s="8">
        <v>0</v>
      </c>
    </row>
    <row r="61" spans="2:6" x14ac:dyDescent="0.25">
      <c r="B61" s="12"/>
      <c r="C61" s="12"/>
      <c r="D61" s="12"/>
      <c r="E61" s="16" t="s">
        <v>25</v>
      </c>
      <c r="F61" s="9">
        <v>0</v>
      </c>
    </row>
    <row r="62" spans="2:6" ht="25.5" x14ac:dyDescent="0.25">
      <c r="B62" s="12"/>
      <c r="C62" s="12"/>
      <c r="D62" s="12"/>
      <c r="E62" s="16" t="s">
        <v>53</v>
      </c>
      <c r="F62" s="8">
        <f>SUM(F49:F61)</f>
        <v>5383282</v>
      </c>
    </row>
    <row r="63" spans="2:6" ht="25.5" x14ac:dyDescent="0.25">
      <c r="B63" s="12"/>
      <c r="C63" s="12"/>
      <c r="D63" s="13"/>
      <c r="E63" s="16" t="s">
        <v>54</v>
      </c>
      <c r="F63" s="9">
        <v>0</v>
      </c>
    </row>
    <row r="64" spans="2:6" ht="27.95" customHeight="1" x14ac:dyDescent="0.25">
      <c r="B64" s="12"/>
      <c r="C64" s="12"/>
      <c r="D64" s="66" t="s">
        <v>129</v>
      </c>
      <c r="E64" s="61"/>
      <c r="F64" s="23"/>
    </row>
    <row r="65" spans="2:9" ht="25.5" x14ac:dyDescent="0.25">
      <c r="B65" s="12"/>
      <c r="C65" s="12"/>
      <c r="D65" s="13"/>
      <c r="E65" s="16" t="s">
        <v>55</v>
      </c>
      <c r="F65" s="9"/>
    </row>
    <row r="66" spans="2:9" ht="27.75" customHeight="1" x14ac:dyDescent="0.25">
      <c r="B66" s="12"/>
      <c r="C66" s="12"/>
      <c r="D66" s="94" t="s">
        <v>56</v>
      </c>
      <c r="E66" s="95"/>
      <c r="F66" s="33">
        <f>+F19+F27+F47+F62+F63+F65</f>
        <v>87000</v>
      </c>
    </row>
    <row r="67" spans="2:9" x14ac:dyDescent="0.25">
      <c r="B67" s="12"/>
      <c r="C67" s="12"/>
      <c r="D67" s="60" t="s">
        <v>57</v>
      </c>
      <c r="E67" s="61"/>
      <c r="F67" s="9">
        <f>+'BG COMPARATIVO'!I10</f>
        <v>8413000</v>
      </c>
      <c r="I67" s="3"/>
    </row>
    <row r="68" spans="2:9" x14ac:dyDescent="0.25">
      <c r="B68" s="13"/>
      <c r="C68" s="13"/>
      <c r="D68" s="94" t="s">
        <v>58</v>
      </c>
      <c r="E68" s="95"/>
      <c r="F68" s="34">
        <f>SUM(F66:F67)</f>
        <v>8500000</v>
      </c>
      <c r="I68" s="3"/>
    </row>
    <row r="70" spans="2:9" ht="63" customHeight="1" x14ac:dyDescent="0.25"/>
    <row r="71" spans="2:9" ht="15.75" x14ac:dyDescent="0.25">
      <c r="B71" s="59"/>
      <c r="C71" s="59"/>
      <c r="D71" s="59"/>
      <c r="E71" s="19"/>
      <c r="F71" s="6"/>
    </row>
    <row r="72" spans="2:9" ht="15.75" x14ac:dyDescent="0.25">
      <c r="B72" s="5"/>
      <c r="C72" s="20"/>
      <c r="D72" s="20"/>
      <c r="E72" s="20"/>
      <c r="F72" s="6"/>
    </row>
    <row r="73" spans="2:9" ht="15.75" x14ac:dyDescent="0.25">
      <c r="B73" s="5"/>
      <c r="C73" s="20"/>
      <c r="D73" s="20"/>
      <c r="E73" s="20"/>
      <c r="F73" s="6"/>
    </row>
    <row r="74" spans="2:9" ht="15.75" x14ac:dyDescent="0.25">
      <c r="B74" s="40"/>
      <c r="C74" s="20"/>
      <c r="D74" s="20"/>
      <c r="E74" s="20"/>
      <c r="F74" s="6"/>
    </row>
    <row r="75" spans="2:9" x14ac:dyDescent="0.25">
      <c r="F75" s="1"/>
    </row>
    <row r="84" spans="2:6" x14ac:dyDescent="0.25">
      <c r="B84"/>
      <c r="C84"/>
      <c r="D84"/>
      <c r="E84"/>
      <c r="F84" s="1"/>
    </row>
    <row r="85" spans="2:6" x14ac:dyDescent="0.25">
      <c r="B85"/>
      <c r="C85"/>
      <c r="D85"/>
      <c r="E85"/>
      <c r="F85" s="1"/>
    </row>
    <row r="86" spans="2:6" x14ac:dyDescent="0.25">
      <c r="B86"/>
      <c r="C86"/>
      <c r="D86"/>
      <c r="E86"/>
      <c r="F86" s="1"/>
    </row>
  </sheetData>
  <mergeCells count="15">
    <mergeCell ref="C6:E6"/>
    <mergeCell ref="D7:E7"/>
    <mergeCell ref="D8:E8"/>
    <mergeCell ref="D20:E20"/>
    <mergeCell ref="D68:E68"/>
    <mergeCell ref="D28:E28"/>
    <mergeCell ref="D48:E48"/>
    <mergeCell ref="D64:E64"/>
    <mergeCell ref="D66:E66"/>
    <mergeCell ref="D67:E67"/>
    <mergeCell ref="B1:F1"/>
    <mergeCell ref="B2:F2"/>
    <mergeCell ref="B3:F3"/>
    <mergeCell ref="B4:F4"/>
    <mergeCell ref="B5:E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BG 2018 INDIVIDUAL</vt:lpstr>
      <vt:lpstr>BG COMPARATIVO</vt:lpstr>
      <vt:lpstr>GYP 2017</vt:lpstr>
      <vt:lpstr>GYP comparativo</vt:lpstr>
      <vt:lpstr>CAMBIOS</vt:lpstr>
      <vt:lpstr>FLUJO</vt:lpstr>
      <vt:lpstr>'BG 2018 INDIVIDUAL'!Área_de_impresión</vt:lpstr>
      <vt:lpstr>'BG COMPARATIVO'!Área_de_impresión</vt:lpstr>
      <vt:lpstr>CAMBIOS!Área_de_impresión</vt:lpstr>
      <vt:lpstr>FLUJO!Área_de_impresión</vt:lpstr>
      <vt:lpstr>'GYP 2017'!Área_de_impresión</vt:lpstr>
      <vt:lpstr>'GYP comparativo'!Área_de_impresión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Marta Solano</cp:lastModifiedBy>
  <cp:lastPrinted>2021-12-17T16:25:02Z</cp:lastPrinted>
  <dcterms:created xsi:type="dcterms:W3CDTF">2013-09-05T16:41:05Z</dcterms:created>
  <dcterms:modified xsi:type="dcterms:W3CDTF">2022-01-11T18:18:20Z</dcterms:modified>
</cp:coreProperties>
</file>